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5195" windowHeight="9210" activeTab="2"/>
  </bookViews>
  <sheets>
    <sheet name="ข้อ1" sheetId="5" r:id="rId1"/>
    <sheet name="ข้อ2" sheetId="3" r:id="rId2"/>
    <sheet name="ข้อ3" sheetId="4" r:id="rId3"/>
  </sheets>
  <calcPr calcId="124519"/>
</workbook>
</file>

<file path=xl/calcChain.xml><?xml version="1.0" encoding="utf-8"?>
<calcChain xmlns="http://schemas.openxmlformats.org/spreadsheetml/2006/main">
  <c r="E14" i="3"/>
  <c r="F3"/>
  <c r="F4"/>
  <c r="F5"/>
  <c r="F6"/>
  <c r="F7"/>
  <c r="F8"/>
  <c r="F9"/>
  <c r="F10"/>
  <c r="I13"/>
  <c r="G4"/>
  <c r="G5"/>
  <c r="G6"/>
  <c r="G7"/>
  <c r="G8"/>
  <c r="G9"/>
  <c r="G10"/>
  <c r="G3"/>
  <c r="I20" i="4"/>
  <c r="I16"/>
  <c r="I12"/>
  <c r="E3" i="3"/>
  <c r="C12"/>
  <c r="B12"/>
  <c r="B13" s="1"/>
  <c r="C11"/>
  <c r="B11"/>
  <c r="E4"/>
  <c r="E5"/>
  <c r="E6"/>
  <c r="E7"/>
  <c r="E8"/>
  <c r="E9"/>
  <c r="E10"/>
  <c r="E11"/>
  <c r="D4"/>
  <c r="D5"/>
  <c r="D6"/>
  <c r="D7"/>
  <c r="D8"/>
  <c r="D9"/>
  <c r="D10"/>
  <c r="D3"/>
  <c r="D11" s="1"/>
  <c r="E16" l="1"/>
</calcChain>
</file>

<file path=xl/sharedStrings.xml><?xml version="1.0" encoding="utf-8"?>
<sst xmlns="http://schemas.openxmlformats.org/spreadsheetml/2006/main" count="96" uniqueCount="74">
  <si>
    <t>a</t>
  </si>
  <si>
    <t>Y</t>
  </si>
  <si>
    <t>X</t>
  </si>
  <si>
    <r>
      <t>X</t>
    </r>
    <r>
      <rPr>
        <vertAlign val="superscript"/>
        <sz val="18"/>
        <rFont val="Angsana New"/>
        <family val="1"/>
      </rPr>
      <t>2</t>
    </r>
  </si>
  <si>
    <t>XY</t>
  </si>
  <si>
    <t>S</t>
  </si>
  <si>
    <r>
      <rPr>
        <sz val="20"/>
        <rFont val="Symbol"/>
        <family val="1"/>
        <charset val="2"/>
      </rPr>
      <t>g</t>
    </r>
    <r>
      <rPr>
        <sz val="20"/>
        <rFont val="Angsana New"/>
        <family val="1"/>
      </rPr>
      <t xml:space="preserve"> = a+b(X)</t>
    </r>
  </si>
  <si>
    <t>ค่าแนวโน้มหรือค่าถดถอยอย่างง่าย (Simple Regression)</t>
  </si>
  <si>
    <t>Month</t>
  </si>
  <si>
    <t>X bar^2</t>
  </si>
  <si>
    <t>Bar</t>
  </si>
  <si>
    <t xml:space="preserve">b </t>
  </si>
  <si>
    <t>66.75 - 8 (7.22)</t>
  </si>
  <si>
    <t>โต๊ะ</t>
  </si>
  <si>
    <t xml:space="preserve">ต้นทุน 10 ปี </t>
  </si>
  <si>
    <t>สูง</t>
  </si>
  <si>
    <t>กลาง</t>
  </si>
  <si>
    <t>ต่ำ</t>
  </si>
  <si>
    <t>ต่อปี</t>
  </si>
  <si>
    <t>ต่อ 10 ปี</t>
  </si>
  <si>
    <t>ค่าคาดหวังในยอดขาย</t>
  </si>
  <si>
    <t>ต้นทุน</t>
  </si>
  <si>
    <t xml:space="preserve"> -</t>
  </si>
  <si>
    <t>กำไร</t>
  </si>
  <si>
    <t>กรณีที่</t>
  </si>
  <si>
    <t>เงื่อนไข</t>
  </si>
  <si>
    <t>ราคาที่เสนอ</t>
  </si>
  <si>
    <t>ต้นทุนสินค้ารวม</t>
  </si>
  <si>
    <t>จำนวนครั้งที่สั่ง</t>
  </si>
  <si>
    <t>ต้นทุนสั่งซื้อ</t>
  </si>
  <si>
    <t>ต้นทุนเก็บรักษา</t>
  </si>
  <si>
    <t>ต้นทุนรวม</t>
  </si>
  <si>
    <t>1+2+3</t>
  </si>
  <si>
    <t>0-399</t>
  </si>
  <si>
    <t>บาท/ปี</t>
  </si>
  <si>
    <t>A</t>
  </si>
  <si>
    <t>P</t>
  </si>
  <si>
    <t>เครื่อง/เดือน</t>
  </si>
  <si>
    <t>ราคา/หน่วย</t>
  </si>
  <si>
    <t>บาท / ครั้ง</t>
  </si>
  <si>
    <t>%เก็บรักษา</t>
  </si>
  <si>
    <t>ราคาต้นทุน</t>
  </si>
  <si>
    <t>ปริมาณต้องการ</t>
  </si>
  <si>
    <t>400 x 12</t>
  </si>
  <si>
    <t>R</t>
  </si>
  <si>
    <t>%</t>
  </si>
  <si>
    <t>2 * (400 * 12 * 20) * 25</t>
  </si>
  <si>
    <t xml:space="preserve">(20^2) * 20% </t>
  </si>
  <si>
    <t xml:space="preserve">EOQ = </t>
  </si>
  <si>
    <t>หน่วย / ครั้ง</t>
  </si>
  <si>
    <t>(400 x 12)</t>
  </si>
  <si>
    <t>(400 x 12) x 20</t>
  </si>
  <si>
    <t>(400 x 12) x 18</t>
  </si>
  <si>
    <t>(400 x 12) x 16</t>
  </si>
  <si>
    <t>19.6 x 25</t>
  </si>
  <si>
    <t>12 x 25</t>
  </si>
  <si>
    <t>4 x 25</t>
  </si>
  <si>
    <t>244.95x20x20%</t>
  </si>
  <si>
    <t>400x18x20%</t>
  </si>
  <si>
    <t>1200x16x20%</t>
  </si>
  <si>
    <t>จำนวนสั่งซื้อขั้นตำ</t>
  </si>
  <si>
    <t>400-1,199</t>
  </si>
  <si>
    <t>&gt;1,200</t>
  </si>
  <si>
    <t>คำตอบ : ควรเลือกข้อเสนอกรณีที่ 3 ขั้นต่ำ 1,200 หน่วย เป็นทางเลือกที่ดีที่สุดด้วยต้นทุน 78,820 บาท/ปี</t>
  </si>
  <si>
    <t>ข้อ 3</t>
  </si>
  <si>
    <t>ข้อ 2</t>
  </si>
  <si>
    <t>ข้อ 1</t>
  </si>
  <si>
    <t xml:space="preserve">คำตอบ  ผู้บริหารควรตัดสินใจลงทุนที่ 200 โต๊ะ เพราะให้ผลกำไรในปีที่ 10 เท่ากับ 3,600,000 บาท </t>
  </si>
  <si>
    <t>เส้นสีฟ้า คือ เส้นพยากรณ์ตามวิธีการถดถอยอย่างง่าย</t>
  </si>
  <si>
    <t>902.5 - 8(2.69)(39.38)</t>
  </si>
  <si>
    <t>39.68 - 6.24(2.69)</t>
  </si>
  <si>
    <r>
      <rPr>
        <sz val="20"/>
        <color rgb="FFFF0000"/>
        <rFont val="Symbol"/>
        <family val="1"/>
        <charset val="2"/>
      </rPr>
      <t>g</t>
    </r>
    <r>
      <rPr>
        <sz val="20"/>
        <color rgb="FFFF0000"/>
        <rFont val="Angsana New"/>
        <family val="1"/>
      </rPr>
      <t xml:space="preserve"> = 22.61 + 6.24(3.5)</t>
    </r>
  </si>
  <si>
    <t>x=</t>
  </si>
  <si>
    <t>คำตอบ หากค่าโฆษณาใช้เงิน 3.5 ล้าน ยอดขายควรมีค่าเท่ากับ 44.44 ล้านบาท</t>
  </si>
</sst>
</file>

<file path=xl/styles.xml><?xml version="1.0" encoding="utf-8"?>
<styleSheet xmlns="http://schemas.openxmlformats.org/spreadsheetml/2006/main">
  <numFmts count="1">
    <numFmt numFmtId="187" formatCode="0.0"/>
  </numFmts>
  <fonts count="26">
    <font>
      <sz val="10"/>
      <name val="Arial"/>
      <charset val="222"/>
    </font>
    <font>
      <sz val="8"/>
      <name val="Arial"/>
      <charset val="22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6"/>
      <name val="Angsana New"/>
      <family val="1"/>
    </font>
    <font>
      <sz val="18"/>
      <name val="Angsana New"/>
      <family val="1"/>
    </font>
    <font>
      <vertAlign val="superscript"/>
      <sz val="18"/>
      <name val="Angsana New"/>
      <family val="1"/>
    </font>
    <font>
      <sz val="20"/>
      <name val="Angsana New"/>
      <family val="1"/>
    </font>
    <font>
      <sz val="20"/>
      <name val="Symbol"/>
      <family val="1"/>
      <charset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sz val="11"/>
      <name val="Arial"/>
      <family val="2"/>
    </font>
    <font>
      <sz val="16"/>
      <name val="Symbol"/>
      <family val="1"/>
      <charset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4"/>
      <color rgb="FFFF0000"/>
      <name val="Arial"/>
      <family val="2"/>
    </font>
    <font>
      <sz val="14"/>
      <color rgb="FFFF0000"/>
      <name val="Arial"/>
      <family val="2"/>
    </font>
    <font>
      <sz val="20"/>
      <color rgb="FFFF0000"/>
      <name val="Angsana New"/>
      <family val="1"/>
    </font>
    <font>
      <sz val="20"/>
      <color rgb="FFFF0000"/>
      <name val="Symbol"/>
      <family val="1"/>
      <charset val="2"/>
    </font>
    <font>
      <sz val="11"/>
      <color theme="4"/>
      <name val="Arial"/>
      <family val="2"/>
    </font>
    <font>
      <b/>
      <sz val="20"/>
      <color rgb="FFFF0000"/>
      <name val="Angsana New"/>
      <family val="1"/>
    </font>
    <font>
      <sz val="16"/>
      <name val="Arial"/>
      <family val="2"/>
    </font>
    <font>
      <sz val="14"/>
      <color rgb="FFFF0000"/>
      <name val="Webdings"/>
      <family val="1"/>
      <charset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10" fillId="0" borderId="1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0" fillId="0" borderId="0" xfId="0" applyFont="1" applyBorder="1"/>
    <xf numFmtId="0" fontId="6" fillId="0" borderId="6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87" fontId="10" fillId="0" borderId="4" xfId="0" applyNumberFormat="1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2" fontId="11" fillId="0" borderId="2" xfId="0" applyNumberFormat="1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187" fontId="10" fillId="0" borderId="12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4" fillId="0" borderId="0" xfId="0" applyFont="1"/>
    <xf numFmtId="3" fontId="0" fillId="0" borderId="0" xfId="0" applyNumberFormat="1"/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3" fontId="4" fillId="0" borderId="0" xfId="0" applyNumberFormat="1" applyFont="1"/>
    <xf numFmtId="0" fontId="4" fillId="0" borderId="0" xfId="0" applyFont="1" applyAlignment="1">
      <alignment horizontal="center"/>
    </xf>
    <xf numFmtId="3" fontId="15" fillId="0" borderId="0" xfId="0" applyNumberFormat="1" applyFont="1"/>
    <xf numFmtId="3" fontId="12" fillId="0" borderId="0" xfId="0" applyNumberFormat="1" applyFont="1"/>
    <xf numFmtId="0" fontId="15" fillId="0" borderId="0" xfId="0" applyFont="1"/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3" fillId="0" borderId="0" xfId="0" applyFont="1"/>
    <xf numFmtId="0" fontId="16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9" fontId="2" fillId="0" borderId="0" xfId="0" applyNumberFormat="1" applyFont="1" applyAlignment="1">
      <alignment horizontal="center"/>
    </xf>
    <xf numFmtId="0" fontId="3" fillId="0" borderId="3" xfId="0" applyFont="1" applyBorder="1" applyAlignment="1"/>
    <xf numFmtId="0" fontId="3" fillId="0" borderId="14" xfId="0" applyFont="1" applyBorder="1"/>
    <xf numFmtId="0" fontId="3" fillId="0" borderId="15" xfId="0" applyFont="1" applyBorder="1" applyAlignment="1">
      <alignment horizontal="center"/>
    </xf>
    <xf numFmtId="0" fontId="3" fillId="0" borderId="15" xfId="0" applyFont="1" applyBorder="1"/>
    <xf numFmtId="3" fontId="16" fillId="0" borderId="2" xfId="0" applyNumberFormat="1" applyFont="1" applyBorder="1"/>
    <xf numFmtId="0" fontId="3" fillId="0" borderId="16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" fontId="17" fillId="0" borderId="15" xfId="0" applyNumberFormat="1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3" fontId="17" fillId="0" borderId="2" xfId="0" applyNumberFormat="1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3" fontId="18" fillId="0" borderId="2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5" xfId="0" applyFont="1" applyBorder="1"/>
    <xf numFmtId="0" fontId="2" fillId="0" borderId="0" xfId="0" applyFont="1" applyBorder="1" applyAlignment="1">
      <alignment horizontal="center"/>
    </xf>
    <xf numFmtId="0" fontId="2" fillId="0" borderId="22" xfId="0" applyFont="1" applyBorder="1"/>
    <xf numFmtId="0" fontId="2" fillId="0" borderId="2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14" xfId="0" applyFont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0" fontId="19" fillId="0" borderId="0" xfId="0" applyFont="1"/>
    <xf numFmtId="0" fontId="16" fillId="0" borderId="0" xfId="0" applyFont="1" applyBorder="1"/>
    <xf numFmtId="0" fontId="20" fillId="0" borderId="0" xfId="0" applyFont="1" applyBorder="1" applyAlignment="1">
      <alignment horizontal="left"/>
    </xf>
    <xf numFmtId="2" fontId="17" fillId="0" borderId="0" xfId="0" applyNumberFormat="1" applyFont="1" applyBorder="1" applyAlignment="1">
      <alignment horizontal="left"/>
    </xf>
    <xf numFmtId="0" fontId="22" fillId="0" borderId="0" xfId="0" applyFont="1" applyBorder="1" applyAlignment="1">
      <alignment horizontal="center"/>
    </xf>
    <xf numFmtId="2" fontId="23" fillId="0" borderId="0" xfId="0" applyNumberFormat="1" applyFont="1" applyBorder="1" applyAlignment="1">
      <alignment horizontal="center"/>
    </xf>
    <xf numFmtId="0" fontId="24" fillId="0" borderId="0" xfId="0" applyFont="1" applyBorder="1" applyAlignment="1">
      <alignment horizontal="right"/>
    </xf>
    <xf numFmtId="0" fontId="17" fillId="0" borderId="0" xfId="0" applyFont="1" applyBorder="1" applyAlignment="1">
      <alignment horizontal="left"/>
    </xf>
    <xf numFmtId="0" fontId="10" fillId="0" borderId="17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2" fontId="12" fillId="0" borderId="24" xfId="0" applyNumberFormat="1" applyFont="1" applyBorder="1" applyAlignment="1">
      <alignment horizontal="center"/>
    </xf>
    <xf numFmtId="2" fontId="12" fillId="0" borderId="25" xfId="0" applyNumberFormat="1" applyFont="1" applyBorder="1" applyAlignment="1">
      <alignment horizontal="center"/>
    </xf>
    <xf numFmtId="2" fontId="12" fillId="0" borderId="26" xfId="0" applyNumberFormat="1" applyFont="1" applyBorder="1" applyAlignment="1">
      <alignment horizontal="center"/>
    </xf>
    <xf numFmtId="187" fontId="10" fillId="0" borderId="27" xfId="0" applyNumberFormat="1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25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/>
      <c:lineChart>
        <c:grouping val="standard"/>
        <c:ser>
          <c:idx val="0"/>
          <c:order val="0"/>
          <c:val>
            <c:numRef>
              <c:f>ข้อ2!$F$3:$F$10</c:f>
              <c:numCache>
                <c:formatCode>0.00</c:formatCode>
                <c:ptCount val="8"/>
                <c:pt idx="0">
                  <c:v>28.850174216027877</c:v>
                </c:pt>
                <c:pt idx="1">
                  <c:v>38.20557491289199</c:v>
                </c:pt>
                <c:pt idx="2">
                  <c:v>41.324041811846691</c:v>
                </c:pt>
                <c:pt idx="3">
                  <c:v>38.20557491289199</c:v>
                </c:pt>
                <c:pt idx="4">
                  <c:v>35.087108013937282</c:v>
                </c:pt>
                <c:pt idx="5">
                  <c:v>38.20557491289199</c:v>
                </c:pt>
                <c:pt idx="6">
                  <c:v>53.797909407665507</c:v>
                </c:pt>
                <c:pt idx="7">
                  <c:v>41.324041811846691</c:v>
                </c:pt>
              </c:numCache>
            </c:numRef>
          </c:val>
        </c:ser>
        <c:ser>
          <c:idx val="1"/>
          <c:order val="1"/>
          <c:val>
            <c:numRef>
              <c:f>ข้อ2!$G$3:$G$10</c:f>
              <c:numCache>
                <c:formatCode>General</c:formatCode>
                <c:ptCount val="8"/>
                <c:pt idx="0">
                  <c:v>30</c:v>
                </c:pt>
                <c:pt idx="1">
                  <c:v>40</c:v>
                </c:pt>
                <c:pt idx="2">
                  <c:v>45</c:v>
                </c:pt>
                <c:pt idx="3">
                  <c:v>40</c:v>
                </c:pt>
                <c:pt idx="4">
                  <c:v>35</c:v>
                </c:pt>
                <c:pt idx="5">
                  <c:v>35</c:v>
                </c:pt>
                <c:pt idx="6">
                  <c:v>55</c:v>
                </c:pt>
                <c:pt idx="7">
                  <c:v>35</c:v>
                </c:pt>
              </c:numCache>
            </c:numRef>
          </c:val>
        </c:ser>
        <c:marker val="1"/>
        <c:axId val="61348864"/>
        <c:axId val="61350656"/>
      </c:lineChart>
      <c:catAx>
        <c:axId val="61348864"/>
        <c:scaling>
          <c:orientation val="minMax"/>
        </c:scaling>
        <c:axPos val="b"/>
        <c:tickLblPos val="nextTo"/>
        <c:crossAx val="61350656"/>
        <c:crosses val="autoZero"/>
        <c:auto val="1"/>
        <c:lblAlgn val="ctr"/>
        <c:lblOffset val="100"/>
      </c:catAx>
      <c:valAx>
        <c:axId val="61350656"/>
        <c:scaling>
          <c:orientation val="minMax"/>
        </c:scaling>
        <c:axPos val="l"/>
        <c:majorGridlines/>
        <c:numFmt formatCode="0.00" sourceLinked="1"/>
        <c:tickLblPos val="nextTo"/>
        <c:crossAx val="61348864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7</xdr:row>
      <xdr:rowOff>142875</xdr:rowOff>
    </xdr:from>
    <xdr:to>
      <xdr:col>1</xdr:col>
      <xdr:colOff>447675</xdr:colOff>
      <xdr:row>10</xdr:row>
      <xdr:rowOff>66675</xdr:rowOff>
    </xdr:to>
    <xdr:sp macro="" textlink="">
      <xdr:nvSpPr>
        <xdr:cNvPr id="2" name="สี่เหลี่ยมมุมมน 1"/>
        <xdr:cNvSpPr/>
      </xdr:nvSpPr>
      <xdr:spPr>
        <a:xfrm>
          <a:off x="638175" y="1276350"/>
          <a:ext cx="419100" cy="40957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</xdr:col>
      <xdr:colOff>447675</xdr:colOff>
      <xdr:row>4</xdr:row>
      <xdr:rowOff>0</xdr:rowOff>
    </xdr:from>
    <xdr:to>
      <xdr:col>3</xdr:col>
      <xdr:colOff>600075</xdr:colOff>
      <xdr:row>9</xdr:row>
      <xdr:rowOff>23813</xdr:rowOff>
    </xdr:to>
    <xdr:cxnSp macro="">
      <xdr:nvCxnSpPr>
        <xdr:cNvPr id="4" name="ตัวเชื่อมต่อตรง 3"/>
        <xdr:cNvCxnSpPr>
          <a:stCxn id="2" idx="3"/>
        </xdr:cNvCxnSpPr>
      </xdr:nvCxnSpPr>
      <xdr:spPr>
        <a:xfrm flipV="1">
          <a:off x="1057275" y="647700"/>
          <a:ext cx="1371600" cy="83343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447675</xdr:colOff>
      <xdr:row>9</xdr:row>
      <xdr:rowOff>23813</xdr:rowOff>
    </xdr:from>
    <xdr:to>
      <xdr:col>4</xdr:col>
      <xdr:colOff>9525</xdr:colOff>
      <xdr:row>14</xdr:row>
      <xdr:rowOff>152400</xdr:rowOff>
    </xdr:to>
    <xdr:cxnSp macro="">
      <xdr:nvCxnSpPr>
        <xdr:cNvPr id="6" name="ตัวเชื่อมต่อตรง 5"/>
        <xdr:cNvCxnSpPr>
          <a:stCxn id="2" idx="3"/>
        </xdr:cNvCxnSpPr>
      </xdr:nvCxnSpPr>
      <xdr:spPr>
        <a:xfrm>
          <a:off x="1057275" y="1481138"/>
          <a:ext cx="1390650" cy="93821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2</xdr:row>
      <xdr:rowOff>95250</xdr:rowOff>
    </xdr:from>
    <xdr:to>
      <xdr:col>4</xdr:col>
      <xdr:colOff>438150</xdr:colOff>
      <xdr:row>5</xdr:row>
      <xdr:rowOff>19050</xdr:rowOff>
    </xdr:to>
    <xdr:sp macro="" textlink="">
      <xdr:nvSpPr>
        <xdr:cNvPr id="7" name="แผนผังลำดับงาน: ตัวเชื่อมต่อ 6"/>
        <xdr:cNvSpPr/>
      </xdr:nvSpPr>
      <xdr:spPr>
        <a:xfrm>
          <a:off x="2447925" y="419100"/>
          <a:ext cx="428625" cy="409575"/>
        </a:xfrm>
        <a:prstGeom prst="flowChartConnector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19050</xdr:colOff>
      <xdr:row>13</xdr:row>
      <xdr:rowOff>95250</xdr:rowOff>
    </xdr:from>
    <xdr:to>
      <xdr:col>4</xdr:col>
      <xdr:colOff>447675</xdr:colOff>
      <xdr:row>16</xdr:row>
      <xdr:rowOff>19050</xdr:rowOff>
    </xdr:to>
    <xdr:sp macro="" textlink="">
      <xdr:nvSpPr>
        <xdr:cNvPr id="8" name="แผนผังลำดับงาน: ตัวเชื่อมต่อ 7"/>
        <xdr:cNvSpPr/>
      </xdr:nvSpPr>
      <xdr:spPr>
        <a:xfrm>
          <a:off x="2457450" y="2200275"/>
          <a:ext cx="428625" cy="409575"/>
        </a:xfrm>
        <a:prstGeom prst="flowChartConnector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438150</xdr:colOff>
      <xdr:row>1</xdr:row>
      <xdr:rowOff>0</xdr:rowOff>
    </xdr:from>
    <xdr:to>
      <xdr:col>6</xdr:col>
      <xdr:colOff>9525</xdr:colOff>
      <xdr:row>3</xdr:row>
      <xdr:rowOff>138113</xdr:rowOff>
    </xdr:to>
    <xdr:cxnSp macro="">
      <xdr:nvCxnSpPr>
        <xdr:cNvPr id="10" name="ตัวเชื่อมต่อตรง 9"/>
        <xdr:cNvCxnSpPr>
          <a:stCxn id="7" idx="6"/>
        </xdr:cNvCxnSpPr>
      </xdr:nvCxnSpPr>
      <xdr:spPr>
        <a:xfrm flipV="1">
          <a:off x="2876550" y="161925"/>
          <a:ext cx="790575" cy="4619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447675</xdr:colOff>
      <xdr:row>3</xdr:row>
      <xdr:rowOff>147639</xdr:rowOff>
    </xdr:from>
    <xdr:to>
      <xdr:col>6</xdr:col>
      <xdr:colOff>38100</xdr:colOff>
      <xdr:row>3</xdr:row>
      <xdr:rowOff>152400</xdr:rowOff>
    </xdr:to>
    <xdr:cxnSp macro="">
      <xdr:nvCxnSpPr>
        <xdr:cNvPr id="14" name="ตัวเชื่อมต่อตรง 13"/>
        <xdr:cNvCxnSpPr/>
      </xdr:nvCxnSpPr>
      <xdr:spPr>
        <a:xfrm>
          <a:off x="2886075" y="633414"/>
          <a:ext cx="809625" cy="476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438150</xdr:colOff>
      <xdr:row>3</xdr:row>
      <xdr:rowOff>138113</xdr:rowOff>
    </xdr:from>
    <xdr:to>
      <xdr:col>6</xdr:col>
      <xdr:colOff>9525</xdr:colOff>
      <xdr:row>7</xdr:row>
      <xdr:rowOff>9525</xdr:rowOff>
    </xdr:to>
    <xdr:cxnSp macro="">
      <xdr:nvCxnSpPr>
        <xdr:cNvPr id="18" name="ตัวเชื่อมต่อตรง 17"/>
        <xdr:cNvCxnSpPr>
          <a:stCxn id="7" idx="6"/>
        </xdr:cNvCxnSpPr>
      </xdr:nvCxnSpPr>
      <xdr:spPr>
        <a:xfrm>
          <a:off x="2876550" y="623888"/>
          <a:ext cx="790575" cy="51911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466725</xdr:colOff>
      <xdr:row>12</xdr:row>
      <xdr:rowOff>28575</xdr:rowOff>
    </xdr:from>
    <xdr:to>
      <xdr:col>6</xdr:col>
      <xdr:colOff>38100</xdr:colOff>
      <xdr:row>15</xdr:row>
      <xdr:rowOff>4763</xdr:rowOff>
    </xdr:to>
    <xdr:cxnSp macro="">
      <xdr:nvCxnSpPr>
        <xdr:cNvPr id="21" name="ตัวเชื่อมต่อตรง 20"/>
        <xdr:cNvCxnSpPr/>
      </xdr:nvCxnSpPr>
      <xdr:spPr>
        <a:xfrm flipV="1">
          <a:off x="2905125" y="1971675"/>
          <a:ext cx="790575" cy="4619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466725</xdr:colOff>
      <xdr:row>15</xdr:row>
      <xdr:rowOff>4764</xdr:rowOff>
    </xdr:from>
    <xdr:to>
      <xdr:col>6</xdr:col>
      <xdr:colOff>57150</xdr:colOff>
      <xdr:row>15</xdr:row>
      <xdr:rowOff>9525</xdr:rowOff>
    </xdr:to>
    <xdr:cxnSp macro="">
      <xdr:nvCxnSpPr>
        <xdr:cNvPr id="22" name="ตัวเชื่อมต่อตรง 21"/>
        <xdr:cNvCxnSpPr/>
      </xdr:nvCxnSpPr>
      <xdr:spPr>
        <a:xfrm>
          <a:off x="2905125" y="2433639"/>
          <a:ext cx="809625" cy="476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466725</xdr:colOff>
      <xdr:row>15</xdr:row>
      <xdr:rowOff>4763</xdr:rowOff>
    </xdr:from>
    <xdr:to>
      <xdr:col>6</xdr:col>
      <xdr:colOff>38100</xdr:colOff>
      <xdr:row>18</xdr:row>
      <xdr:rowOff>38100</xdr:rowOff>
    </xdr:to>
    <xdr:cxnSp macro="">
      <xdr:nvCxnSpPr>
        <xdr:cNvPr id="23" name="ตัวเชื่อมต่อตรง 22"/>
        <xdr:cNvCxnSpPr/>
      </xdr:nvCxnSpPr>
      <xdr:spPr>
        <a:xfrm>
          <a:off x="2905125" y="2433638"/>
          <a:ext cx="790575" cy="51911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57150</xdr:colOff>
      <xdr:row>1</xdr:row>
      <xdr:rowOff>66675</xdr:rowOff>
    </xdr:from>
    <xdr:to>
      <xdr:col>10</xdr:col>
      <xdr:colOff>0</xdr:colOff>
      <xdr:row>7</xdr:row>
      <xdr:rowOff>123825</xdr:rowOff>
    </xdr:to>
    <xdr:sp macro="" textlink="">
      <xdr:nvSpPr>
        <xdr:cNvPr id="27" name="วงเล็บปีกกาขวา 26"/>
        <xdr:cNvSpPr/>
      </xdr:nvSpPr>
      <xdr:spPr>
        <a:xfrm>
          <a:off x="5267325" y="228600"/>
          <a:ext cx="209550" cy="10287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9</xdr:col>
      <xdr:colOff>57150</xdr:colOff>
      <xdr:row>12</xdr:row>
      <xdr:rowOff>66675</xdr:rowOff>
    </xdr:from>
    <xdr:to>
      <xdr:col>10</xdr:col>
      <xdr:colOff>0</xdr:colOff>
      <xdr:row>18</xdr:row>
      <xdr:rowOff>123825</xdr:rowOff>
    </xdr:to>
    <xdr:sp macro="" textlink="">
      <xdr:nvSpPr>
        <xdr:cNvPr id="28" name="วงเล็บปีกกาขวา 27"/>
        <xdr:cNvSpPr/>
      </xdr:nvSpPr>
      <xdr:spPr>
        <a:xfrm>
          <a:off x="5267325" y="2009775"/>
          <a:ext cx="209550" cy="10287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0</xdr:row>
      <xdr:rowOff>38100</xdr:rowOff>
    </xdr:from>
    <xdr:to>
      <xdr:col>14</xdr:col>
      <xdr:colOff>190500</xdr:colOff>
      <xdr:row>9</xdr:row>
      <xdr:rowOff>285750</xdr:rowOff>
    </xdr:to>
    <xdr:graphicFrame macro="">
      <xdr:nvGraphicFramePr>
        <xdr:cNvPr id="12" name="แผนภูมิ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819150</xdr:colOff>
      <xdr:row>0</xdr:row>
      <xdr:rowOff>95251</xdr:rowOff>
    </xdr:from>
    <xdr:to>
      <xdr:col>5</xdr:col>
      <xdr:colOff>1019175</xdr:colOff>
      <xdr:row>4</xdr:row>
      <xdr:rowOff>1</xdr:rowOff>
    </xdr:to>
    <xdr:cxnSp macro="">
      <xdr:nvCxnSpPr>
        <xdr:cNvPr id="3" name="ตัวเชื่อมต่อตรง 2"/>
        <xdr:cNvCxnSpPr/>
      </xdr:nvCxnSpPr>
      <xdr:spPr>
        <a:xfrm rot="5400000" flipH="1" flipV="1">
          <a:off x="5300663" y="338138"/>
          <a:ext cx="685800" cy="2000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1019175</xdr:colOff>
      <xdr:row>0</xdr:row>
      <xdr:rowOff>85725</xdr:rowOff>
    </xdr:from>
    <xdr:to>
      <xdr:col>8</xdr:col>
      <xdr:colOff>9525</xdr:colOff>
      <xdr:row>0</xdr:row>
      <xdr:rowOff>87313</xdr:rowOff>
    </xdr:to>
    <xdr:cxnSp macro="">
      <xdr:nvCxnSpPr>
        <xdr:cNvPr id="6" name="ตัวเชื่อมต่อตรง 5"/>
        <xdr:cNvCxnSpPr/>
      </xdr:nvCxnSpPr>
      <xdr:spPr>
        <a:xfrm>
          <a:off x="5743575" y="85725"/>
          <a:ext cx="193357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762000</xdr:colOff>
      <xdr:row>3</xdr:row>
      <xdr:rowOff>9524</xdr:rowOff>
    </xdr:from>
    <xdr:to>
      <xdr:col>5</xdr:col>
      <xdr:colOff>809625</xdr:colOff>
      <xdr:row>3</xdr:row>
      <xdr:rowOff>190499</xdr:rowOff>
    </xdr:to>
    <xdr:cxnSp macro="">
      <xdr:nvCxnSpPr>
        <xdr:cNvPr id="8" name="ตัวเชื่อมต่อตรง 7"/>
        <xdr:cNvCxnSpPr/>
      </xdr:nvCxnSpPr>
      <xdr:spPr>
        <a:xfrm rot="16200000" flipH="1">
          <a:off x="5419725" y="657224"/>
          <a:ext cx="180975" cy="47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1"/>
  <sheetViews>
    <sheetView workbookViewId="0">
      <selection activeCell="A22" sqref="A22"/>
    </sheetView>
  </sheetViews>
  <sheetFormatPr defaultRowHeight="12.75"/>
  <cols>
    <col min="7" max="7" width="5" customWidth="1"/>
    <col min="10" max="10" width="4" customWidth="1"/>
    <col min="13" max="13" width="2.5703125" customWidth="1"/>
    <col min="15" max="15" width="10.140625" bestFit="1" customWidth="1"/>
  </cols>
  <sheetData>
    <row r="1" spans="1:15" ht="15">
      <c r="A1" s="38" t="s">
        <v>66</v>
      </c>
      <c r="K1" s="22" t="s">
        <v>20</v>
      </c>
      <c r="N1" s="22" t="s">
        <v>21</v>
      </c>
      <c r="O1" s="22" t="s">
        <v>23</v>
      </c>
    </row>
    <row r="2" spans="1:15">
      <c r="F2" s="24" t="s">
        <v>15</v>
      </c>
      <c r="G2">
        <v>0.5</v>
      </c>
      <c r="H2" s="26">
        <v>1000000</v>
      </c>
      <c r="I2" s="23">
        <v>500000</v>
      </c>
    </row>
    <row r="3" spans="1:15">
      <c r="F3" s="25"/>
    </row>
    <row r="4" spans="1:15">
      <c r="F4" s="25"/>
    </row>
    <row r="5" spans="1:15" ht="15">
      <c r="F5" s="24" t="s">
        <v>16</v>
      </c>
      <c r="G5">
        <v>0.3</v>
      </c>
      <c r="H5" s="23">
        <v>600000</v>
      </c>
      <c r="I5" s="23">
        <v>180000</v>
      </c>
      <c r="K5" s="23">
        <v>640000</v>
      </c>
      <c r="L5" s="23">
        <v>6400000</v>
      </c>
      <c r="M5" s="22" t="s">
        <v>22</v>
      </c>
      <c r="N5" s="23">
        <v>2800000</v>
      </c>
      <c r="O5" s="29">
        <v>3600000</v>
      </c>
    </row>
    <row r="6" spans="1:15">
      <c r="F6" s="25"/>
      <c r="K6" s="27" t="s">
        <v>18</v>
      </c>
      <c r="L6" s="22" t="s">
        <v>19</v>
      </c>
      <c r="N6" s="22" t="s">
        <v>19</v>
      </c>
    </row>
    <row r="7" spans="1:15">
      <c r="C7" s="30">
        <v>200</v>
      </c>
      <c r="D7" s="30" t="s">
        <v>13</v>
      </c>
      <c r="F7" s="25"/>
    </row>
    <row r="8" spans="1:15">
      <c r="C8" s="30" t="s">
        <v>14</v>
      </c>
      <c r="D8" s="30"/>
      <c r="F8" s="24" t="s">
        <v>17</v>
      </c>
      <c r="G8">
        <v>0.2</v>
      </c>
      <c r="H8" s="23">
        <v>-200000</v>
      </c>
      <c r="I8" s="23">
        <v>-40000</v>
      </c>
    </row>
    <row r="9" spans="1:15">
      <c r="C9" s="28">
        <v>2800000</v>
      </c>
      <c r="D9" s="30"/>
    </row>
    <row r="12" spans="1:15">
      <c r="K12" s="22" t="s">
        <v>20</v>
      </c>
    </row>
    <row r="13" spans="1:15">
      <c r="C13">
        <v>100</v>
      </c>
      <c r="D13" s="22" t="s">
        <v>13</v>
      </c>
      <c r="F13" s="24" t="s">
        <v>15</v>
      </c>
      <c r="G13">
        <v>0.5</v>
      </c>
      <c r="H13" s="23">
        <v>250000</v>
      </c>
      <c r="I13" s="23">
        <v>125000</v>
      </c>
    </row>
    <row r="14" spans="1:15">
      <c r="C14" s="22" t="s">
        <v>14</v>
      </c>
      <c r="F14" s="25"/>
    </row>
    <row r="15" spans="1:15">
      <c r="C15" s="23">
        <v>1400000</v>
      </c>
      <c r="F15" s="25"/>
    </row>
    <row r="16" spans="1:15">
      <c r="F16" s="24" t="s">
        <v>16</v>
      </c>
      <c r="G16">
        <v>0.3</v>
      </c>
      <c r="H16" s="23">
        <v>450000</v>
      </c>
      <c r="I16" s="23">
        <v>135000</v>
      </c>
      <c r="K16" s="23">
        <v>370000</v>
      </c>
      <c r="L16" s="23">
        <v>3700000</v>
      </c>
      <c r="M16" s="22" t="s">
        <v>22</v>
      </c>
      <c r="N16" s="23">
        <v>1400000</v>
      </c>
      <c r="O16" s="26">
        <v>2300000</v>
      </c>
    </row>
    <row r="17" spans="1:14">
      <c r="F17" s="25"/>
      <c r="K17" s="27" t="s">
        <v>18</v>
      </c>
      <c r="L17" s="22" t="s">
        <v>19</v>
      </c>
      <c r="N17" s="22" t="s">
        <v>19</v>
      </c>
    </row>
    <row r="18" spans="1:14">
      <c r="F18" s="25"/>
    </row>
    <row r="19" spans="1:14">
      <c r="F19" s="24" t="s">
        <v>17</v>
      </c>
      <c r="G19">
        <v>0.2</v>
      </c>
      <c r="H19" s="23">
        <v>550000</v>
      </c>
      <c r="I19" s="23">
        <v>110000</v>
      </c>
    </row>
    <row r="21" spans="1:14" ht="15">
      <c r="A21" s="39" t="s">
        <v>67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7"/>
  <sheetViews>
    <sheetView workbookViewId="0">
      <selection activeCell="E12" sqref="E12"/>
    </sheetView>
  </sheetViews>
  <sheetFormatPr defaultRowHeight="12.75"/>
  <cols>
    <col min="1" max="1" width="7.7109375" style="1" customWidth="1"/>
    <col min="2" max="2" width="9" style="1" customWidth="1"/>
    <col min="3" max="3" width="8.42578125" style="1" customWidth="1"/>
    <col min="4" max="5" width="9.140625" style="1"/>
    <col min="6" max="6" width="18.140625" style="1" customWidth="1"/>
    <col min="7" max="16384" width="9.140625" style="1"/>
  </cols>
  <sheetData>
    <row r="1" spans="1:15" ht="22.5" customHeight="1">
      <c r="A1" s="38" t="s">
        <v>65</v>
      </c>
      <c r="B1" s="35" t="s">
        <v>7</v>
      </c>
      <c r="C1" s="36"/>
      <c r="D1" s="36"/>
      <c r="E1" s="36"/>
      <c r="F1" s="36"/>
      <c r="G1" s="37"/>
    </row>
    <row r="2" spans="1:15" ht="30.75" thickBot="1">
      <c r="A2" s="4" t="s">
        <v>8</v>
      </c>
      <c r="B2" s="12" t="s">
        <v>2</v>
      </c>
      <c r="C2" s="10" t="s">
        <v>1</v>
      </c>
      <c r="D2" s="10" t="s">
        <v>3</v>
      </c>
      <c r="E2" s="10" t="s">
        <v>4</v>
      </c>
      <c r="F2" s="11" t="s">
        <v>6</v>
      </c>
      <c r="G2" s="20" t="s">
        <v>1</v>
      </c>
    </row>
    <row r="3" spans="1:15" ht="23.25">
      <c r="A3" s="2">
        <v>1</v>
      </c>
      <c r="B3" s="92">
        <v>1</v>
      </c>
      <c r="C3" s="93">
        <v>30</v>
      </c>
      <c r="D3" s="94">
        <f>+B3^2</f>
        <v>1</v>
      </c>
      <c r="E3" s="95">
        <f>+B3*C3</f>
        <v>30</v>
      </c>
      <c r="F3" s="89">
        <f>+$E$16+($E$14*B3)</f>
        <v>28.850174216027877</v>
      </c>
      <c r="G3" s="96">
        <f>+C3</f>
        <v>30</v>
      </c>
    </row>
    <row r="4" spans="1:15" ht="23.25">
      <c r="A4" s="2">
        <v>2</v>
      </c>
      <c r="B4" s="14">
        <v>2.5</v>
      </c>
      <c r="C4" s="3">
        <v>40</v>
      </c>
      <c r="D4" s="6">
        <f t="shared" ref="D4:D10" si="0">+B4^2</f>
        <v>6.25</v>
      </c>
      <c r="E4" s="87">
        <f t="shared" ref="E4:E10" si="1">+B4*C4</f>
        <v>100</v>
      </c>
      <c r="F4" s="90">
        <f t="shared" ref="F4:F10" si="2">+$E$16+($E$14*B4)</f>
        <v>38.20557491289199</v>
      </c>
      <c r="G4" s="21">
        <f t="shared" ref="G4:G10" si="3">+C4</f>
        <v>40</v>
      </c>
    </row>
    <row r="5" spans="1:15" ht="23.25">
      <c r="A5" s="2">
        <v>3</v>
      </c>
      <c r="B5" s="14">
        <v>3</v>
      </c>
      <c r="C5" s="3">
        <v>45</v>
      </c>
      <c r="D5" s="6">
        <f t="shared" si="0"/>
        <v>9</v>
      </c>
      <c r="E5" s="87">
        <f t="shared" si="1"/>
        <v>135</v>
      </c>
      <c r="F5" s="90">
        <f t="shared" si="2"/>
        <v>41.324041811846691</v>
      </c>
      <c r="G5" s="21">
        <f t="shared" si="3"/>
        <v>45</v>
      </c>
    </row>
    <row r="6" spans="1:15" ht="23.25">
      <c r="A6" s="13">
        <v>4</v>
      </c>
      <c r="B6" s="14">
        <v>2.5</v>
      </c>
      <c r="C6" s="3">
        <v>40</v>
      </c>
      <c r="D6" s="6">
        <f t="shared" si="0"/>
        <v>6.25</v>
      </c>
      <c r="E6" s="87">
        <f t="shared" si="1"/>
        <v>100</v>
      </c>
      <c r="F6" s="90">
        <f t="shared" si="2"/>
        <v>38.20557491289199</v>
      </c>
      <c r="G6" s="21">
        <f t="shared" si="3"/>
        <v>40</v>
      </c>
    </row>
    <row r="7" spans="1:15" ht="23.25">
      <c r="A7" s="13">
        <v>5</v>
      </c>
      <c r="B7" s="14">
        <v>2</v>
      </c>
      <c r="C7" s="3">
        <v>35</v>
      </c>
      <c r="D7" s="6">
        <f t="shared" si="0"/>
        <v>4</v>
      </c>
      <c r="E7" s="87">
        <f t="shared" si="1"/>
        <v>70</v>
      </c>
      <c r="F7" s="90">
        <f t="shared" si="2"/>
        <v>35.087108013937282</v>
      </c>
      <c r="G7" s="21">
        <f t="shared" si="3"/>
        <v>35</v>
      </c>
    </row>
    <row r="8" spans="1:15" ht="23.25">
      <c r="A8" s="13">
        <v>6</v>
      </c>
      <c r="B8" s="14">
        <v>2.5</v>
      </c>
      <c r="C8" s="3">
        <v>35</v>
      </c>
      <c r="D8" s="6">
        <f t="shared" si="0"/>
        <v>6.25</v>
      </c>
      <c r="E8" s="87">
        <f t="shared" si="1"/>
        <v>87.5</v>
      </c>
      <c r="F8" s="90">
        <f t="shared" si="2"/>
        <v>38.20557491289199</v>
      </c>
      <c r="G8" s="21">
        <f t="shared" si="3"/>
        <v>35</v>
      </c>
    </row>
    <row r="9" spans="1:15" ht="23.25">
      <c r="A9" s="13">
        <v>7</v>
      </c>
      <c r="B9" s="14">
        <v>5</v>
      </c>
      <c r="C9" s="3">
        <v>55</v>
      </c>
      <c r="D9" s="6">
        <f t="shared" si="0"/>
        <v>25</v>
      </c>
      <c r="E9" s="87">
        <f t="shared" si="1"/>
        <v>275</v>
      </c>
      <c r="F9" s="90">
        <f t="shared" si="2"/>
        <v>53.797909407665507</v>
      </c>
      <c r="G9" s="21">
        <f t="shared" si="3"/>
        <v>55</v>
      </c>
    </row>
    <row r="10" spans="1:15" ht="24" thickBot="1">
      <c r="A10" s="13">
        <v>8</v>
      </c>
      <c r="B10" s="19">
        <v>3</v>
      </c>
      <c r="C10" s="8">
        <v>35</v>
      </c>
      <c r="D10" s="7">
        <f t="shared" si="0"/>
        <v>9</v>
      </c>
      <c r="E10" s="88">
        <f t="shared" si="1"/>
        <v>105</v>
      </c>
      <c r="F10" s="91">
        <f t="shared" si="2"/>
        <v>41.324041811846691</v>
      </c>
      <c r="G10" s="97">
        <f t="shared" si="3"/>
        <v>35</v>
      </c>
    </row>
    <row r="11" spans="1:15" ht="21.75">
      <c r="A11" s="16" t="s">
        <v>5</v>
      </c>
      <c r="B11" s="17">
        <f>SUM(B3:B10)</f>
        <v>21.5</v>
      </c>
      <c r="C11" s="17">
        <f>SUM(C3:C10)</f>
        <v>315</v>
      </c>
      <c r="D11" s="17">
        <f>SUM(D3:D10)</f>
        <v>66.75</v>
      </c>
      <c r="E11" s="17">
        <f>SUM(E3:E10)</f>
        <v>902.5</v>
      </c>
      <c r="H11" s="83" t="s">
        <v>68</v>
      </c>
      <c r="I11" s="83"/>
      <c r="J11" s="83"/>
      <c r="K11" s="83"/>
      <c r="L11" s="83"/>
      <c r="M11" s="83"/>
      <c r="N11" s="83"/>
      <c r="O11" s="83"/>
    </row>
    <row r="12" spans="1:15" ht="30" thickBot="1">
      <c r="A12" s="15" t="s">
        <v>10</v>
      </c>
      <c r="B12" s="18">
        <f>AVERAGE(B3:B10)</f>
        <v>2.6875</v>
      </c>
      <c r="C12" s="18">
        <f>AVERAGE(C3:C10)</f>
        <v>39.375</v>
      </c>
      <c r="D12" s="4" t="s">
        <v>11</v>
      </c>
      <c r="E12" s="45" t="s">
        <v>69</v>
      </c>
      <c r="F12" s="45"/>
      <c r="G12" s="34" t="s">
        <v>6</v>
      </c>
      <c r="H12" s="34"/>
      <c r="I12" s="81" t="s">
        <v>71</v>
      </c>
    </row>
    <row r="13" spans="1:15" ht="29.25">
      <c r="A13" s="15" t="s">
        <v>9</v>
      </c>
      <c r="B13" s="18">
        <f>+B12^2</f>
        <v>7.22265625</v>
      </c>
      <c r="E13" s="32" t="s">
        <v>12</v>
      </c>
      <c r="F13" s="32"/>
      <c r="G13" s="85" t="s">
        <v>72</v>
      </c>
      <c r="H13" s="86">
        <v>3.5</v>
      </c>
      <c r="I13" s="84">
        <f>+E16+(E14*H13)</f>
        <v>44.442508710801391</v>
      </c>
      <c r="J13" s="84"/>
      <c r="K13" s="84"/>
    </row>
    <row r="14" spans="1:15" ht="15.75">
      <c r="E14" s="82">
        <f>(E11-(A10*B12*C12))/(D11-(A10*B13))</f>
        <v>6.2369337979094075</v>
      </c>
    </row>
    <row r="15" spans="1:15" ht="15">
      <c r="B15" s="5"/>
      <c r="C15" s="2"/>
      <c r="D15" s="4" t="s">
        <v>0</v>
      </c>
      <c r="E15" s="33" t="s">
        <v>70</v>
      </c>
      <c r="F15" s="33"/>
    </row>
    <row r="16" spans="1:15" ht="15.75">
      <c r="B16" s="5"/>
      <c r="E16" s="82">
        <f>+C12-(E14*B12)</f>
        <v>22.613240418118469</v>
      </c>
    </row>
    <row r="17" spans="1:3" ht="15">
      <c r="A17" s="80" t="s">
        <v>73</v>
      </c>
      <c r="B17" s="5"/>
      <c r="C17" s="9"/>
    </row>
  </sheetData>
  <mergeCells count="6">
    <mergeCell ref="I13:K13"/>
    <mergeCell ref="H11:O11"/>
    <mergeCell ref="E13:F13"/>
    <mergeCell ref="E15:F15"/>
    <mergeCell ref="G12:H12"/>
    <mergeCell ref="B1:G1"/>
  </mergeCells>
  <phoneticPr fontId="1" type="noConversion"/>
  <pageMargins left="0.23622047244094491" right="0.23622047244094491" top="0.52" bottom="0" header="0.19685039370078741" footer="0"/>
  <pageSetup paperSize="9" scale="95" orientation="landscape" horizontalDpi="4294967293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2"/>
  <sheetViews>
    <sheetView tabSelected="1" zoomScale="90" zoomScaleNormal="90" workbookViewId="0">
      <selection activeCell="I25" sqref="I25"/>
    </sheetView>
  </sheetViews>
  <sheetFormatPr defaultRowHeight="15"/>
  <cols>
    <col min="1" max="1" width="7.140625" style="38" bestFit="1" customWidth="1"/>
    <col min="2" max="2" width="15.85546875" style="38" customWidth="1"/>
    <col min="3" max="3" width="12.5703125" style="38" bestFit="1" customWidth="1"/>
    <col min="4" max="4" width="19.140625" style="38" customWidth="1"/>
    <col min="5" max="5" width="17.85546875" style="38" customWidth="1"/>
    <col min="6" max="6" width="16.7109375" style="38" customWidth="1"/>
    <col min="7" max="7" width="14.140625" style="38" customWidth="1"/>
    <col min="8" max="8" width="21.28515625" style="38" customWidth="1"/>
    <col min="9" max="9" width="12.7109375" style="38" customWidth="1"/>
    <col min="10" max="16384" width="9.140625" style="38"/>
  </cols>
  <sheetData>
    <row r="1" spans="1:9">
      <c r="A1" s="38" t="s">
        <v>64</v>
      </c>
      <c r="B1" s="38" t="s">
        <v>42</v>
      </c>
      <c r="C1" s="38" t="s">
        <v>41</v>
      </c>
      <c r="D1" s="38" t="s">
        <v>29</v>
      </c>
      <c r="E1" s="38" t="s">
        <v>30</v>
      </c>
    </row>
    <row r="2" spans="1:9" ht="15.75" thickBot="1">
      <c r="B2" s="40" t="s">
        <v>35</v>
      </c>
      <c r="C2" s="40" t="s">
        <v>44</v>
      </c>
      <c r="D2" s="40" t="s">
        <v>36</v>
      </c>
      <c r="E2" s="40" t="s">
        <v>45</v>
      </c>
      <c r="F2" s="40" t="s">
        <v>48</v>
      </c>
      <c r="G2" s="31" t="s">
        <v>46</v>
      </c>
      <c r="H2" s="31"/>
      <c r="I2" s="40"/>
    </row>
    <row r="3" spans="1:9">
      <c r="B3" s="40" t="s">
        <v>37</v>
      </c>
      <c r="C3" s="40" t="s">
        <v>38</v>
      </c>
      <c r="D3" s="40" t="s">
        <v>39</v>
      </c>
      <c r="E3" s="40" t="s">
        <v>40</v>
      </c>
      <c r="G3" s="41" t="s">
        <v>47</v>
      </c>
      <c r="H3" s="41"/>
    </row>
    <row r="4" spans="1:9" ht="15.75">
      <c r="B4" s="40">
        <v>400</v>
      </c>
      <c r="C4" s="43">
        <v>20</v>
      </c>
      <c r="D4" s="43">
        <v>25</v>
      </c>
      <c r="E4" s="44">
        <v>0.2</v>
      </c>
    </row>
    <row r="5" spans="1:9" ht="15.75">
      <c r="B5" s="40" t="s">
        <v>43</v>
      </c>
      <c r="F5" s="40" t="s">
        <v>48</v>
      </c>
      <c r="G5" s="76">
        <v>244.95</v>
      </c>
    </row>
    <row r="6" spans="1:9" ht="15.75">
      <c r="B6" s="42">
        <v>4800</v>
      </c>
      <c r="G6" s="38" t="s">
        <v>49</v>
      </c>
    </row>
    <row r="7" spans="1:9" ht="15.75">
      <c r="A7" s="56" t="s">
        <v>24</v>
      </c>
      <c r="B7" s="56" t="s">
        <v>25</v>
      </c>
      <c r="C7" s="56" t="s">
        <v>26</v>
      </c>
      <c r="D7" s="64" t="s">
        <v>60</v>
      </c>
      <c r="E7" s="67">
        <v>1</v>
      </c>
      <c r="F7" s="68" t="s">
        <v>28</v>
      </c>
      <c r="G7" s="67">
        <v>2</v>
      </c>
      <c r="H7" s="69">
        <v>3</v>
      </c>
      <c r="I7" s="67" t="s">
        <v>32</v>
      </c>
    </row>
    <row r="8" spans="1:9" ht="15.75">
      <c r="A8" s="57"/>
      <c r="B8" s="57"/>
      <c r="C8" s="57"/>
      <c r="D8" s="65"/>
      <c r="E8" s="70" t="s">
        <v>27</v>
      </c>
      <c r="F8" s="71"/>
      <c r="G8" s="70" t="s">
        <v>29</v>
      </c>
      <c r="H8" s="72" t="s">
        <v>30</v>
      </c>
      <c r="I8" s="70" t="s">
        <v>31</v>
      </c>
    </row>
    <row r="9" spans="1:9" ht="15.75">
      <c r="A9" s="58"/>
      <c r="B9" s="58"/>
      <c r="C9" s="58"/>
      <c r="D9" s="66"/>
      <c r="E9" s="73" t="s">
        <v>34</v>
      </c>
      <c r="F9" s="74"/>
      <c r="G9" s="73" t="s">
        <v>34</v>
      </c>
      <c r="H9" s="75" t="s">
        <v>34</v>
      </c>
      <c r="I9" s="73" t="s">
        <v>34</v>
      </c>
    </row>
    <row r="10" spans="1:9" ht="15.75" thickBot="1">
      <c r="A10" s="54">
        <v>1</v>
      </c>
      <c r="B10" s="54" t="s">
        <v>33</v>
      </c>
      <c r="C10" s="54">
        <v>20</v>
      </c>
      <c r="D10" s="54">
        <v>244.95</v>
      </c>
      <c r="E10" s="47" t="s">
        <v>51</v>
      </c>
      <c r="F10" s="50" t="s">
        <v>50</v>
      </c>
      <c r="G10" s="47" t="s">
        <v>54</v>
      </c>
      <c r="H10" s="50" t="s">
        <v>57</v>
      </c>
      <c r="I10" s="48"/>
    </row>
    <row r="11" spans="1:9">
      <c r="A11" s="47"/>
      <c r="B11" s="47"/>
      <c r="C11" s="48"/>
      <c r="D11" s="47"/>
      <c r="E11" s="48"/>
      <c r="F11" s="47">
        <v>244.95</v>
      </c>
      <c r="G11" s="48"/>
      <c r="H11" s="47">
        <v>2</v>
      </c>
      <c r="I11" s="48"/>
    </row>
    <row r="12" spans="1:9" ht="15.75">
      <c r="A12" s="47"/>
      <c r="B12" s="47"/>
      <c r="C12" s="48"/>
      <c r="D12" s="47"/>
      <c r="E12" s="59">
        <v>96000</v>
      </c>
      <c r="F12" s="60">
        <v>19.600000000000001</v>
      </c>
      <c r="G12" s="60">
        <v>490</v>
      </c>
      <c r="H12" s="60">
        <v>489.9</v>
      </c>
      <c r="I12" s="59">
        <f>+E12+G12+H12</f>
        <v>96979.9</v>
      </c>
    </row>
    <row r="13" spans="1:9">
      <c r="A13" s="53"/>
      <c r="B13" s="53"/>
      <c r="C13" s="52"/>
      <c r="D13" s="53"/>
      <c r="E13" s="49"/>
      <c r="F13" s="51"/>
      <c r="G13" s="52"/>
      <c r="H13" s="52"/>
      <c r="I13" s="52"/>
    </row>
    <row r="14" spans="1:9" ht="15.75" thickBot="1">
      <c r="A14" s="54">
        <v>2</v>
      </c>
      <c r="B14" s="54" t="s">
        <v>61</v>
      </c>
      <c r="C14" s="54">
        <v>18</v>
      </c>
      <c r="D14" s="54">
        <v>400</v>
      </c>
      <c r="E14" s="54" t="s">
        <v>52</v>
      </c>
      <c r="F14" s="55" t="s">
        <v>50</v>
      </c>
      <c r="G14" s="54" t="s">
        <v>55</v>
      </c>
      <c r="H14" s="55" t="s">
        <v>58</v>
      </c>
      <c r="I14" s="46"/>
    </row>
    <row r="15" spans="1:9">
      <c r="A15" s="47"/>
      <c r="B15" s="47"/>
      <c r="C15" s="48"/>
      <c r="D15" s="47"/>
      <c r="E15" s="48"/>
      <c r="F15" s="47">
        <v>400</v>
      </c>
      <c r="G15" s="48"/>
      <c r="H15" s="47">
        <v>2</v>
      </c>
      <c r="I15" s="48"/>
    </row>
    <row r="16" spans="1:9" ht="15.75">
      <c r="A16" s="47"/>
      <c r="B16" s="47"/>
      <c r="C16" s="48"/>
      <c r="D16" s="47"/>
      <c r="E16" s="59">
        <v>86400</v>
      </c>
      <c r="F16" s="60">
        <v>12</v>
      </c>
      <c r="G16" s="60">
        <v>300</v>
      </c>
      <c r="H16" s="60">
        <v>720</v>
      </c>
      <c r="I16" s="59">
        <f>+E16+G16+H16</f>
        <v>87420</v>
      </c>
    </row>
    <row r="17" spans="1:10">
      <c r="A17" s="53"/>
      <c r="B17" s="53"/>
      <c r="C17" s="52"/>
      <c r="D17" s="53"/>
      <c r="E17" s="49"/>
      <c r="F17" s="51"/>
      <c r="G17" s="52"/>
      <c r="H17" s="52"/>
      <c r="I17" s="52"/>
    </row>
    <row r="18" spans="1:10" ht="16.5" thickBot="1">
      <c r="A18" s="77">
        <v>3</v>
      </c>
      <c r="B18" s="77" t="s">
        <v>62</v>
      </c>
      <c r="C18" s="54">
        <v>16</v>
      </c>
      <c r="D18" s="78">
        <v>1200</v>
      </c>
      <c r="E18" s="47" t="s">
        <v>53</v>
      </c>
      <c r="F18" s="50" t="s">
        <v>50</v>
      </c>
      <c r="G18" s="47" t="s">
        <v>56</v>
      </c>
      <c r="H18" s="50" t="s">
        <v>59</v>
      </c>
      <c r="I18" s="48"/>
    </row>
    <row r="19" spans="1:10">
      <c r="A19" s="47"/>
      <c r="B19" s="47"/>
      <c r="C19" s="48"/>
      <c r="D19" s="48"/>
      <c r="E19" s="48"/>
      <c r="F19" s="47">
        <v>1200</v>
      </c>
      <c r="G19" s="48"/>
      <c r="H19" s="47">
        <v>2</v>
      </c>
      <c r="I19" s="48"/>
    </row>
    <row r="20" spans="1:10" ht="19.5">
      <c r="A20" s="53"/>
      <c r="B20" s="53"/>
      <c r="C20" s="52"/>
      <c r="D20" s="52"/>
      <c r="E20" s="61">
        <v>76800</v>
      </c>
      <c r="F20" s="62">
        <v>4</v>
      </c>
      <c r="G20" s="62">
        <v>100</v>
      </c>
      <c r="H20" s="61">
        <v>1920</v>
      </c>
      <c r="I20" s="63">
        <f>+E20+G20+H20</f>
        <v>78820</v>
      </c>
      <c r="J20" s="98" t="s">
        <v>1</v>
      </c>
    </row>
    <row r="22" spans="1:10" ht="18">
      <c r="A22" s="79" t="s">
        <v>63</v>
      </c>
    </row>
  </sheetData>
  <mergeCells count="7">
    <mergeCell ref="A7:A9"/>
    <mergeCell ref="F7:F9"/>
    <mergeCell ref="G3:H3"/>
    <mergeCell ref="G2:H2"/>
    <mergeCell ref="D7:D9"/>
    <mergeCell ref="C7:C9"/>
    <mergeCell ref="B7:B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ข้อ1</vt:lpstr>
      <vt:lpstr>ข้อ2</vt:lpstr>
      <vt:lpstr>ข้อ3</vt:lpstr>
    </vt:vector>
  </TitlesOfParts>
  <Company>nzn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WincoolV5</dc:creator>
  <cp:lastModifiedBy>b</cp:lastModifiedBy>
  <cp:lastPrinted>2012-09-21T23:49:52Z</cp:lastPrinted>
  <dcterms:created xsi:type="dcterms:W3CDTF">2009-04-27T17:11:40Z</dcterms:created>
  <dcterms:modified xsi:type="dcterms:W3CDTF">2012-10-15T00:47:58Z</dcterms:modified>
</cp:coreProperties>
</file>