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9720" windowHeight="7320"/>
  </bookViews>
  <sheets>
    <sheet name="งบ ตท" sheetId="1" r:id="rId1"/>
    <sheet name="PLงบกำไรผลิตกรรม" sheetId="2" r:id="rId2"/>
    <sheet name="CFงบเงินสดผลิตกรรม" sheetId="7" r:id="rId3"/>
    <sheet name="BSงบดุลผลิตกรรม" sheetId="8" r:id="rId4"/>
    <sheet name="Ratio" sheetId="10" r:id="rId5"/>
    <sheet name="วิเคราะห์" sheetId="9" r:id="rId6"/>
  </sheets>
  <calcPr calcId="144525"/>
</workbook>
</file>

<file path=xl/calcChain.xml><?xml version="1.0" encoding="utf-8"?>
<calcChain xmlns="http://schemas.openxmlformats.org/spreadsheetml/2006/main">
  <c r="E40" i="7" l="1"/>
  <c r="D40" i="7"/>
  <c r="C40" i="7"/>
  <c r="D12" i="7"/>
  <c r="E12" i="7"/>
  <c r="C12" i="7"/>
  <c r="B14" i="7"/>
  <c r="B13" i="7"/>
  <c r="B8" i="7"/>
  <c r="C39" i="1"/>
  <c r="C41" i="1" s="1"/>
  <c r="D34" i="1"/>
  <c r="C41" i="7" s="1"/>
  <c r="B35" i="1"/>
  <c r="D35" i="1" s="1"/>
  <c r="C14" i="1"/>
  <c r="D14" i="1"/>
  <c r="B14" i="1"/>
  <c r="D5" i="7"/>
  <c r="C9" i="8" s="1"/>
  <c r="J24" i="10" s="1"/>
  <c r="E5" i="7"/>
  <c r="D9" i="8" s="1"/>
  <c r="C5" i="7"/>
  <c r="B9" i="8" s="1"/>
  <c r="H15" i="10" s="1"/>
  <c r="C38" i="2"/>
  <c r="C42" i="2" s="1"/>
  <c r="C44" i="2" s="1"/>
  <c r="C50" i="2" s="1"/>
  <c r="C16" i="2"/>
  <c r="C32" i="8"/>
  <c r="B37" i="7"/>
  <c r="C35" i="8"/>
  <c r="C22" i="2"/>
  <c r="C33" i="8"/>
  <c r="C36" i="8" s="1"/>
  <c r="J69" i="10" s="1"/>
  <c r="B22" i="1"/>
  <c r="B26" i="1"/>
  <c r="B27" i="1" s="1"/>
  <c r="E27" i="1" s="1"/>
  <c r="B36" i="7" s="1"/>
  <c r="C38" i="8" s="1"/>
  <c r="B38" i="2"/>
  <c r="B42" i="2" s="1"/>
  <c r="B44" i="2" s="1"/>
  <c r="B50" i="2" s="1"/>
  <c r="B51" i="2"/>
  <c r="B55" i="2"/>
  <c r="B16" i="2"/>
  <c r="B22" i="2"/>
  <c r="D23" i="7" s="1"/>
  <c r="B16" i="8"/>
  <c r="C16" i="8" s="1"/>
  <c r="C23" i="8" s="1"/>
  <c r="J40" i="10" s="1"/>
  <c r="J42" i="10" s="1"/>
  <c r="B17" i="8"/>
  <c r="C17" i="8" s="1"/>
  <c r="D17" i="8" s="1"/>
  <c r="B18" i="8"/>
  <c r="C18" i="8" s="1"/>
  <c r="D18" i="8" s="1"/>
  <c r="B19" i="8"/>
  <c r="C19" i="8" s="1"/>
  <c r="D19" i="8" s="1"/>
  <c r="B20" i="8"/>
  <c r="C20" i="8" s="1"/>
  <c r="B21" i="8"/>
  <c r="C21" i="8" s="1"/>
  <c r="D21" i="8" s="1"/>
  <c r="B22" i="8"/>
  <c r="C22" i="8" s="1"/>
  <c r="B11" i="7"/>
  <c r="B12" i="7"/>
  <c r="B25" i="7"/>
  <c r="B26" i="7"/>
  <c r="B27" i="7"/>
  <c r="B28" i="7"/>
  <c r="B29" i="7"/>
  <c r="B30" i="7"/>
  <c r="B31" i="7"/>
  <c r="B25" i="8" s="1"/>
  <c r="C25" i="8" s="1"/>
  <c r="B32" i="7"/>
  <c r="B33" i="7"/>
  <c r="B34" i="7" s="1"/>
  <c r="B42" i="7" s="1"/>
  <c r="C35" i="7" s="1"/>
  <c r="B38" i="7"/>
  <c r="C7" i="7"/>
  <c r="C11" i="7"/>
  <c r="C15" i="7"/>
  <c r="C17" i="7"/>
  <c r="C18" i="7"/>
  <c r="C19" i="7"/>
  <c r="C20" i="7"/>
  <c r="C21" i="7"/>
  <c r="C22" i="7"/>
  <c r="D11" i="7"/>
  <c r="D15" i="7"/>
  <c r="D17" i="7"/>
  <c r="D18" i="7"/>
  <c r="D19" i="7"/>
  <c r="D20" i="7"/>
  <c r="D21" i="7"/>
  <c r="D22" i="7"/>
  <c r="D33" i="7"/>
  <c r="D7" i="7"/>
  <c r="B13" i="8"/>
  <c r="C13" i="8"/>
  <c r="D13" i="8" s="1"/>
  <c r="C10" i="8"/>
  <c r="C11" i="8"/>
  <c r="C12" i="8"/>
  <c r="B26" i="8"/>
  <c r="C26" i="8"/>
  <c r="D26" i="8" s="1"/>
  <c r="L34" i="10"/>
  <c r="J34" i="10"/>
  <c r="H34" i="10"/>
  <c r="I25" i="10"/>
  <c r="J14" i="10"/>
  <c r="J25" i="10" s="1"/>
  <c r="K25" i="10"/>
  <c r="L14" i="10"/>
  <c r="L25" i="10"/>
  <c r="H14" i="10"/>
  <c r="H25" i="10"/>
  <c r="D10" i="8"/>
  <c r="D11" i="8"/>
  <c r="D12" i="8"/>
  <c r="J20" i="10"/>
  <c r="J29" i="10" s="1"/>
  <c r="B10" i="8"/>
  <c r="B11" i="8"/>
  <c r="B12" i="8"/>
  <c r="H20" i="10"/>
  <c r="L15" i="10"/>
  <c r="J15" i="10"/>
  <c r="J4" i="10"/>
  <c r="E23" i="7"/>
  <c r="E11" i="7"/>
  <c r="E15" i="7"/>
  <c r="E33" i="7" s="1"/>
  <c r="E17" i="7"/>
  <c r="E18" i="7"/>
  <c r="E19" i="7"/>
  <c r="E20" i="7"/>
  <c r="E21" i="7"/>
  <c r="E22" i="7"/>
  <c r="E7" i="7"/>
  <c r="D38" i="2"/>
  <c r="D42" i="2" s="1"/>
  <c r="D44" i="2" s="1"/>
  <c r="D16" i="2"/>
  <c r="D22" i="2"/>
  <c r="J39" i="10"/>
  <c r="J55" i="10" s="1"/>
  <c r="J60" i="10"/>
  <c r="J65" i="10" s="1"/>
  <c r="D22" i="1"/>
  <c r="D38" i="8"/>
  <c r="D16" i="8"/>
  <c r="D20" i="8"/>
  <c r="J27" i="10"/>
  <c r="D33" i="8"/>
  <c r="D35" i="8"/>
  <c r="D36" i="8" s="1"/>
  <c r="J74" i="10"/>
  <c r="J17" i="10"/>
  <c r="J9" i="10"/>
  <c r="B32" i="8"/>
  <c r="B33" i="8"/>
  <c r="H4" i="10" s="1"/>
  <c r="H9" i="10" s="1"/>
  <c r="B35" i="8"/>
  <c r="B36" i="8"/>
  <c r="H69" i="10" s="1"/>
  <c r="B38" i="8"/>
  <c r="B27" i="8"/>
  <c r="L39" i="10"/>
  <c r="L55" i="10"/>
  <c r="L60" i="10" s="1"/>
  <c r="L65" i="10" s="1"/>
  <c r="H39" i="10"/>
  <c r="H55" i="10"/>
  <c r="H60" i="10" s="1"/>
  <c r="H65" i="10" s="1"/>
  <c r="H29" i="10"/>
  <c r="L24" i="10"/>
  <c r="L27" i="10" s="1"/>
  <c r="H24" i="10"/>
  <c r="H27" i="10" s="1"/>
  <c r="L17" i="10"/>
  <c r="H17" i="10"/>
  <c r="L4" i="10"/>
  <c r="L9" i="10" s="1"/>
  <c r="F12" i="2"/>
  <c r="G12" i="2"/>
  <c r="E12" i="2"/>
  <c r="F38" i="2"/>
  <c r="G38" i="2"/>
  <c r="E38" i="2"/>
  <c r="B26" i="9"/>
  <c r="B51" i="9" s="1"/>
  <c r="C50" i="9"/>
  <c r="D26" i="9"/>
  <c r="B13" i="9"/>
  <c r="E8" i="1"/>
  <c r="E9" i="1"/>
  <c r="E10" i="1"/>
  <c r="E11" i="1"/>
  <c r="E12" i="1"/>
  <c r="E13" i="1"/>
  <c r="E16" i="1"/>
  <c r="E17" i="1"/>
  <c r="E18" i="1"/>
  <c r="E19" i="1"/>
  <c r="E20" i="1"/>
  <c r="E21" i="1"/>
  <c r="C22" i="1"/>
  <c r="E22" i="1" s="1"/>
  <c r="E24" i="1"/>
  <c r="E25" i="1"/>
  <c r="C26" i="1"/>
  <c r="D26" i="1"/>
  <c r="E26" i="1"/>
  <c r="D51" i="2"/>
  <c r="D55" i="2"/>
  <c r="D13" i="9" s="1"/>
  <c r="C51" i="2"/>
  <c r="C55" i="2"/>
  <c r="F55" i="2" s="1"/>
  <c r="D28" i="1"/>
  <c r="C13" i="9"/>
  <c r="C12" i="9"/>
  <c r="D12" i="9"/>
  <c r="D15" i="9"/>
  <c r="B12" i="9"/>
  <c r="B15" i="9" s="1"/>
  <c r="B28" i="1"/>
  <c r="E28" i="1"/>
  <c r="G57" i="2"/>
  <c r="F57" i="2"/>
  <c r="E57" i="2"/>
  <c r="E55" i="2"/>
  <c r="G53" i="2"/>
  <c r="F53" i="2"/>
  <c r="E53" i="2"/>
  <c r="G51" i="2"/>
  <c r="F51" i="2"/>
  <c r="E51" i="2"/>
  <c r="F50" i="2"/>
  <c r="E50" i="2"/>
  <c r="G49" i="2"/>
  <c r="F49" i="2"/>
  <c r="E49" i="2"/>
  <c r="G48" i="2"/>
  <c r="F48" i="2"/>
  <c r="E48" i="2"/>
  <c r="G47" i="2"/>
  <c r="F47" i="2"/>
  <c r="E47" i="2"/>
  <c r="G46" i="2"/>
  <c r="F46" i="2"/>
  <c r="E46" i="2"/>
  <c r="G45" i="2"/>
  <c r="F45" i="2"/>
  <c r="E45" i="2"/>
  <c r="F44" i="2"/>
  <c r="E44" i="2"/>
  <c r="G43" i="2"/>
  <c r="F43" i="2"/>
  <c r="E43" i="2"/>
  <c r="F42" i="2"/>
  <c r="E42" i="2"/>
  <c r="G41" i="2"/>
  <c r="F41" i="2"/>
  <c r="E41" i="2"/>
  <c r="G40" i="2"/>
  <c r="F40" i="2"/>
  <c r="E40" i="2"/>
  <c r="G39" i="2"/>
  <c r="F39" i="2"/>
  <c r="E39" i="2"/>
  <c r="G22" i="2"/>
  <c r="F22" i="2"/>
  <c r="E22" i="2"/>
  <c r="E18" i="2"/>
  <c r="G16" i="2"/>
  <c r="F16" i="2"/>
  <c r="E16" i="2"/>
  <c r="G15" i="2"/>
  <c r="F15" i="2"/>
  <c r="E15" i="2"/>
  <c r="G14" i="2"/>
  <c r="F14" i="2"/>
  <c r="E14" i="2"/>
  <c r="G13" i="2"/>
  <c r="F13" i="2"/>
  <c r="E13" i="2"/>
  <c r="G8" i="2"/>
  <c r="F8" i="2"/>
  <c r="E8" i="2"/>
  <c r="C28" i="1"/>
  <c r="L69" i="10" l="1"/>
  <c r="C27" i="8"/>
  <c r="D25" i="8"/>
  <c r="G55" i="2"/>
  <c r="C15" i="9"/>
  <c r="E14" i="1"/>
  <c r="H74" i="10"/>
  <c r="D50" i="2"/>
  <c r="G44" i="2"/>
  <c r="C33" i="7"/>
  <c r="B52" i="2"/>
  <c r="D41" i="7"/>
  <c r="C20" i="2"/>
  <c r="D23" i="8"/>
  <c r="G42" i="2"/>
  <c r="B34" i="9"/>
  <c r="D34" i="9" s="1"/>
  <c r="B23" i="8"/>
  <c r="D22" i="8"/>
  <c r="L20" i="10"/>
  <c r="L29" i="10" s="1"/>
  <c r="C52" i="2"/>
  <c r="C40" i="1"/>
  <c r="E8" i="7"/>
  <c r="E34" i="7" s="1"/>
  <c r="C8" i="7"/>
  <c r="C34" i="7" s="1"/>
  <c r="B36" i="1"/>
  <c r="B20" i="2"/>
  <c r="D8" i="7"/>
  <c r="D34" i="7" s="1"/>
  <c r="B14" i="9" l="1"/>
  <c r="B17" i="9" s="1"/>
  <c r="H80" i="10"/>
  <c r="E20" i="2"/>
  <c r="H40" i="10"/>
  <c r="H42" i="10" s="1"/>
  <c r="L40" i="10"/>
  <c r="L42" i="10" s="1"/>
  <c r="G50" i="2"/>
  <c r="D52" i="2"/>
  <c r="C42" i="7"/>
  <c r="B35" i="9"/>
  <c r="C54" i="2"/>
  <c r="F52" i="2"/>
  <c r="B36" i="9"/>
  <c r="D36" i="1"/>
  <c r="B37" i="1"/>
  <c r="B37" i="9"/>
  <c r="J80" i="10"/>
  <c r="C14" i="9"/>
  <c r="C17" i="9" s="1"/>
  <c r="F20" i="2"/>
  <c r="E52" i="2"/>
  <c r="B54" i="2"/>
  <c r="D27" i="8"/>
  <c r="L74" i="10"/>
  <c r="E54" i="2" l="1"/>
  <c r="B56" i="2"/>
  <c r="E41" i="7"/>
  <c r="D20" i="2"/>
  <c r="C56" i="2"/>
  <c r="F54" i="2"/>
  <c r="D35" i="7"/>
  <c r="D42" i="7" s="1"/>
  <c r="B8" i="8"/>
  <c r="D54" i="2"/>
  <c r="G52" i="2"/>
  <c r="D37" i="9"/>
  <c r="B46" i="9"/>
  <c r="D37" i="1"/>
  <c r="D39" i="1" s="1"/>
  <c r="B38" i="1"/>
  <c r="D38" i="1" s="1"/>
  <c r="B45" i="9"/>
  <c r="D36" i="9"/>
  <c r="B27" i="9"/>
  <c r="B29" i="9" s="1"/>
  <c r="B44" i="9"/>
  <c r="D35" i="9"/>
  <c r="D40" i="1" l="1"/>
  <c r="D41" i="1"/>
  <c r="F45" i="9"/>
  <c r="D45" i="9"/>
  <c r="B14" i="8"/>
  <c r="D27" i="9"/>
  <c r="D29" i="9" s="1"/>
  <c r="D39" i="9"/>
  <c r="F44" i="9"/>
  <c r="D44" i="9"/>
  <c r="F46" i="9"/>
  <c r="D46" i="9"/>
  <c r="D56" i="2"/>
  <c r="G54" i="2"/>
  <c r="E35" i="7"/>
  <c r="E42" i="7" s="1"/>
  <c r="D8" i="8" s="1"/>
  <c r="C8" i="8"/>
  <c r="C58" i="2"/>
  <c r="F56" i="2"/>
  <c r="L80" i="10"/>
  <c r="D14" i="9"/>
  <c r="D17" i="9" s="1"/>
  <c r="G20" i="2"/>
  <c r="B58" i="2"/>
  <c r="E56" i="2"/>
  <c r="C14" i="8" l="1"/>
  <c r="D48" i="9"/>
  <c r="B9" i="2"/>
  <c r="E58" i="2"/>
  <c r="C9" i="2"/>
  <c r="F58" i="2"/>
  <c r="D14" i="8"/>
  <c r="D58" i="2"/>
  <c r="G56" i="2"/>
  <c r="F48" i="9"/>
  <c r="C51" i="9" s="1"/>
  <c r="D51" i="9" s="1"/>
  <c r="F51" i="9" s="1"/>
  <c r="C53" i="9" s="1"/>
  <c r="H8" i="10"/>
  <c r="H11" i="10" s="1"/>
  <c r="B28" i="8"/>
  <c r="E14" i="8"/>
  <c r="H3" i="10"/>
  <c r="H6" i="10" s="1"/>
  <c r="E13" i="8" l="1"/>
  <c r="E38" i="8"/>
  <c r="E34" i="8"/>
  <c r="E32" i="8"/>
  <c r="E21" i="8"/>
  <c r="E19" i="8"/>
  <c r="E17" i="8"/>
  <c r="E9" i="8"/>
  <c r="H35" i="10"/>
  <c r="E35" i="8"/>
  <c r="E28" i="8"/>
  <c r="E22" i="8"/>
  <c r="E18" i="8"/>
  <c r="E12" i="8"/>
  <c r="E37" i="8"/>
  <c r="E33" i="8"/>
  <c r="E26" i="8"/>
  <c r="E20" i="8"/>
  <c r="E16" i="8"/>
  <c r="E10" i="8"/>
  <c r="E27" i="8"/>
  <c r="E11" i="8"/>
  <c r="E36" i="8"/>
  <c r="E25" i="8"/>
  <c r="E23" i="8"/>
  <c r="E8" i="8"/>
  <c r="G58" i="2"/>
  <c r="D9" i="2"/>
  <c r="L8" i="10"/>
  <c r="L11" i="10" s="1"/>
  <c r="D28" i="8"/>
  <c r="G14" i="8"/>
  <c r="L3" i="10"/>
  <c r="L6" i="10" s="1"/>
  <c r="C10" i="2"/>
  <c r="J19" i="10"/>
  <c r="F9" i="2"/>
  <c r="B10" i="2"/>
  <c r="H19" i="10"/>
  <c r="E9" i="2"/>
  <c r="J8" i="10"/>
  <c r="J11" i="10" s="1"/>
  <c r="J3" i="10"/>
  <c r="J6" i="10" s="1"/>
  <c r="C28" i="8"/>
  <c r="J35" i="10" l="1"/>
  <c r="F37" i="8"/>
  <c r="F35" i="8"/>
  <c r="F33" i="8"/>
  <c r="F28" i="8"/>
  <c r="F26" i="8"/>
  <c r="F12" i="8"/>
  <c r="F10" i="8"/>
  <c r="F13" i="8"/>
  <c r="F36" i="8"/>
  <c r="F32" i="8"/>
  <c r="F23" i="8"/>
  <c r="F19" i="8"/>
  <c r="F9" i="8"/>
  <c r="F38" i="8"/>
  <c r="F34" i="8"/>
  <c r="F21" i="8"/>
  <c r="F17" i="8"/>
  <c r="F11" i="8"/>
  <c r="F20" i="8"/>
  <c r="F18" i="8"/>
  <c r="F25" i="8"/>
  <c r="F22" i="8"/>
  <c r="F16" i="8"/>
  <c r="F27" i="8"/>
  <c r="F8" i="8"/>
  <c r="H30" i="10"/>
  <c r="H32" i="10" s="1"/>
  <c r="H22" i="10"/>
  <c r="C17" i="2"/>
  <c r="J59" i="10"/>
  <c r="J62" i="10" s="1"/>
  <c r="F18" i="2"/>
  <c r="F10" i="2"/>
  <c r="H45" i="10"/>
  <c r="H70" i="10" s="1"/>
  <c r="H72" i="10" s="1"/>
  <c r="H37" i="10"/>
  <c r="F14" i="8"/>
  <c r="B17" i="2"/>
  <c r="E10" i="2"/>
  <c r="H59" i="10"/>
  <c r="H62" i="10" s="1"/>
  <c r="J22" i="10"/>
  <c r="J30" i="10"/>
  <c r="J32" i="10" s="1"/>
  <c r="L35" i="10"/>
  <c r="G34" i="8"/>
  <c r="G32" i="8"/>
  <c r="G21" i="8"/>
  <c r="G19" i="8"/>
  <c r="G17" i="8"/>
  <c r="G11" i="8"/>
  <c r="G9" i="8"/>
  <c r="G37" i="8"/>
  <c r="G33" i="8"/>
  <c r="G26" i="8"/>
  <c r="G20" i="8"/>
  <c r="G16" i="8"/>
  <c r="G10" i="8"/>
  <c r="G35" i="8"/>
  <c r="G28" i="8"/>
  <c r="G18" i="8"/>
  <c r="G12" i="8"/>
  <c r="G38" i="8"/>
  <c r="G36" i="8"/>
  <c r="G13" i="8"/>
  <c r="G23" i="8"/>
  <c r="G22" i="8"/>
  <c r="G25" i="8"/>
  <c r="G27" i="8"/>
  <c r="G8" i="8"/>
  <c r="D10" i="2"/>
  <c r="L19" i="10"/>
  <c r="G9" i="2"/>
  <c r="D17" i="2" l="1"/>
  <c r="G18" i="2"/>
  <c r="G10" i="2"/>
  <c r="L59" i="10"/>
  <c r="L62" i="10" s="1"/>
  <c r="L30" i="10"/>
  <c r="L32" i="10" s="1"/>
  <c r="L22" i="10"/>
  <c r="L45" i="10"/>
  <c r="L70" i="10" s="1"/>
  <c r="L72" i="10" s="1"/>
  <c r="L37" i="10"/>
  <c r="C19" i="2"/>
  <c r="J54" i="10"/>
  <c r="J57" i="10" s="1"/>
  <c r="F17" i="2"/>
  <c r="B19" i="2"/>
  <c r="H54" i="10"/>
  <c r="H57" i="10" s="1"/>
  <c r="E17" i="2"/>
  <c r="J45" i="10"/>
  <c r="J70" i="10" s="1"/>
  <c r="J72" i="10" s="1"/>
  <c r="J37" i="10"/>
  <c r="B21" i="2" l="1"/>
  <c r="H79" i="10"/>
  <c r="H82" i="10" s="1"/>
  <c r="E19" i="2"/>
  <c r="J79" i="10"/>
  <c r="J82" i="10" s="1"/>
  <c r="C21" i="2"/>
  <c r="F19" i="2"/>
  <c r="D19" i="2"/>
  <c r="L54" i="10"/>
  <c r="L57" i="10" s="1"/>
  <c r="G17" i="2"/>
  <c r="D21" i="2" l="1"/>
  <c r="L79" i="10"/>
  <c r="L82" i="10" s="1"/>
  <c r="G19" i="2"/>
  <c r="C23" i="2"/>
  <c r="F21" i="2"/>
  <c r="B23" i="2"/>
  <c r="E21" i="2"/>
  <c r="J44" i="10" l="1"/>
  <c r="F23" i="2"/>
  <c r="E23" i="2"/>
  <c r="C39" i="8"/>
  <c r="B39" i="8"/>
  <c r="H44" i="10"/>
  <c r="D23" i="2"/>
  <c r="G21" i="2"/>
  <c r="B40" i="8" l="1"/>
  <c r="E39" i="8"/>
  <c r="G23" i="2"/>
  <c r="L44" i="10"/>
  <c r="H49" i="10"/>
  <c r="H47" i="10"/>
  <c r="F39" i="8"/>
  <c r="C40" i="8"/>
  <c r="D39" i="8"/>
  <c r="J47" i="10"/>
  <c r="J49" i="10"/>
  <c r="J50" i="10" l="1"/>
  <c r="J75" i="10" s="1"/>
  <c r="J77" i="10" s="1"/>
  <c r="C41" i="8"/>
  <c r="F40" i="8"/>
  <c r="L49" i="10"/>
  <c r="L47" i="10"/>
  <c r="J64" i="10"/>
  <c r="J67" i="10" s="1"/>
  <c r="J52" i="10"/>
  <c r="G39" i="8"/>
  <c r="D40" i="8"/>
  <c r="H64" i="10"/>
  <c r="H67" i="10" s="1"/>
  <c r="E40" i="8"/>
  <c r="H50" i="10"/>
  <c r="H75" i="10" s="1"/>
  <c r="H77" i="10" s="1"/>
  <c r="B41" i="8"/>
  <c r="E41" i="8" l="1"/>
  <c r="B43" i="8"/>
  <c r="H52" i="10"/>
  <c r="L64" i="10"/>
  <c r="L67" i="10" s="1"/>
  <c r="F41" i="8"/>
  <c r="C43" i="8"/>
  <c r="G40" i="8"/>
  <c r="L50" i="10"/>
  <c r="L75" i="10" s="1"/>
  <c r="L77" i="10" s="1"/>
  <c r="D41" i="8"/>
  <c r="G41" i="8" l="1"/>
  <c r="D43" i="8"/>
  <c r="L52" i="10"/>
</calcChain>
</file>

<file path=xl/sharedStrings.xml><?xml version="1.0" encoding="utf-8"?>
<sst xmlns="http://schemas.openxmlformats.org/spreadsheetml/2006/main" count="337" uniqueCount="263">
  <si>
    <t>รายการ</t>
  </si>
  <si>
    <t>รวมจำนวนเงินทั้งสิ้น  (บาท)</t>
  </si>
  <si>
    <t>แหล่งที่มาของเงินทุน</t>
  </si>
  <si>
    <t>หนี้สิน</t>
  </si>
  <si>
    <t>ทุนของเจ้าของ</t>
  </si>
  <si>
    <t>เจ้าหนี้การค้า</t>
  </si>
  <si>
    <t>(หนี้ระยะสั้น)</t>
  </si>
  <si>
    <t>เงินกู้</t>
  </si>
  <si>
    <t>(หนี้ระยะยาว)</t>
  </si>
  <si>
    <t>1.1  วัตถุดิบที่เตรียมไว้ในการผลิต</t>
  </si>
  <si>
    <t>1.3  สินค้าสำเร็จรูปสำรอง</t>
  </si>
  <si>
    <t>1.4  วัสดุสิ้นเปลือง</t>
  </si>
  <si>
    <t>1.5  เงินสดสำรองสำหรับการขายสินค้าเชื่อ</t>
  </si>
  <si>
    <t>1.6  เงินสด สำรองในการดำเนินงาน</t>
  </si>
  <si>
    <t>รวมเงินทุนหมุนเวียน  (1)</t>
  </si>
  <si>
    <t>2.1  ที่ดิน</t>
  </si>
  <si>
    <t>2.2  อาคาร</t>
  </si>
  <si>
    <t>2.3  เครื่องจักร/อุปกรณ์</t>
  </si>
  <si>
    <t>2.4  ยานพาหนะ</t>
  </si>
  <si>
    <t>2.5  เครื่องใช้สำนักงาน</t>
  </si>
  <si>
    <t>2.6  สินทรัพย์ถาวรอื่นๆ</t>
  </si>
  <si>
    <t>รวมสินทรัพย์ถาวร  (2)</t>
  </si>
  <si>
    <t>3.1  รายจ่ายในการเตรียมการ</t>
  </si>
  <si>
    <t>3.2  สิทธิการใช้สินทรัพย์ระยะยาว</t>
  </si>
  <si>
    <t>รวมรายจ่ายก่อนการดำเนินงาน (3)</t>
  </si>
  <si>
    <t>รวมต้นทุนโครงการทั้งสิ้น (1) + (2) + (3)</t>
  </si>
  <si>
    <t>หมายเหตุ  A = B + C + D</t>
  </si>
  <si>
    <t>ชื่อธุรกิจ.................................................................</t>
  </si>
  <si>
    <t>ประมาณการงบกำไรขาดทุน  เปรียบเทียบ  3 ปี</t>
  </si>
  <si>
    <t>ตั้งแต่ปี...........................ถึงปี..................</t>
  </si>
  <si>
    <t>ปีที่ 1</t>
  </si>
  <si>
    <t>ปีที่ 2</t>
  </si>
  <si>
    <t>ปีที่ 3</t>
  </si>
  <si>
    <t>ยอดขายสินค้า (สุทธิ)  (1)</t>
  </si>
  <si>
    <t>ค่าใช้จ่ายทางการตลาด</t>
  </si>
  <si>
    <t>ค่าใช้จ่ายในการบริหาร</t>
  </si>
  <si>
    <t>รวมค่าใช้จ่ายในการดำเนินงาน (4)</t>
  </si>
  <si>
    <t>การคำนวณต้นทุนสินค้าที่ขาย</t>
  </si>
  <si>
    <t>ปีที่1</t>
  </si>
  <si>
    <t>ปีที่2</t>
  </si>
  <si>
    <t>ปีที่3</t>
  </si>
  <si>
    <t>วัตถุดิบต้นงวด</t>
  </si>
  <si>
    <r>
      <t>บวก</t>
    </r>
    <r>
      <rPr>
        <sz val="16"/>
        <rFont val="Angsana New"/>
        <family val="1"/>
      </rPr>
      <t xml:space="preserve">   ซื้อวัตถุดิบ</t>
    </r>
  </si>
  <si>
    <r>
      <t>บวก</t>
    </r>
    <r>
      <rPr>
        <sz val="16"/>
        <rFont val="Angsana New"/>
        <family val="1"/>
      </rPr>
      <t xml:space="preserve">   ค่าขนส่งเข้า</t>
    </r>
  </si>
  <si>
    <r>
      <t>หัก</t>
    </r>
    <r>
      <rPr>
        <sz val="16"/>
        <rFont val="Angsana New"/>
        <family val="1"/>
      </rPr>
      <t xml:space="preserve">     ส่งคืนและส่วนลดรับ</t>
    </r>
  </si>
  <si>
    <t xml:space="preserve"> =      วัตถุดิบที่มีไว้ใช้ในการผลิต</t>
  </si>
  <si>
    <r>
      <t xml:space="preserve">หัก </t>
    </r>
    <r>
      <rPr>
        <sz val="16"/>
        <rFont val="Angsana New"/>
        <family val="1"/>
      </rPr>
      <t xml:space="preserve">   วัตถุดิบคงเหลือปลายงวด</t>
    </r>
  </si>
  <si>
    <r>
      <t>บวก</t>
    </r>
    <r>
      <rPr>
        <sz val="16"/>
        <rFont val="Angsana New"/>
        <family val="1"/>
      </rPr>
      <t xml:space="preserve">  ค่าแรงงานในการผลิตผันแปร</t>
    </r>
  </si>
  <si>
    <r>
      <t>บวก</t>
    </r>
    <r>
      <rPr>
        <sz val="16"/>
        <rFont val="Angsana New"/>
        <family val="1"/>
      </rPr>
      <t xml:space="preserve">  ค่าแรงงานในการผลิตคงที่</t>
    </r>
  </si>
  <si>
    <r>
      <t>บวก</t>
    </r>
    <r>
      <rPr>
        <sz val="16"/>
        <rFont val="Angsana New"/>
        <family val="1"/>
      </rPr>
      <t xml:space="preserve">  ค่าใช้จ่ายโรงงานในการผลิตผันแปร</t>
    </r>
  </si>
  <si>
    <r>
      <t>บวก</t>
    </r>
    <r>
      <rPr>
        <sz val="16"/>
        <rFont val="Angsana New"/>
        <family val="1"/>
      </rPr>
      <t xml:space="preserve">  ค่าใช้จ่ายโรงงานในการผลิตคงที่</t>
    </r>
  </si>
  <si>
    <r>
      <t>บวก</t>
    </r>
    <r>
      <rPr>
        <sz val="16"/>
        <rFont val="Angsana New"/>
        <family val="1"/>
      </rPr>
      <t xml:space="preserve">  ค่าเสื่อมราคาสินทรัพย์ถาวรที่ใช้ในการผลิต</t>
    </r>
  </si>
  <si>
    <t>บวก  งานระหว่างทำต้นงวด</t>
  </si>
  <si>
    <t>หัก    งานระหว่างทำปลายงวด</t>
  </si>
  <si>
    <t>บวก  สินค้าสำเร็จรูปต้นงวด</t>
  </si>
  <si>
    <t>หัก   สินค้าสำเร็จรูปปลายงวด</t>
  </si>
  <si>
    <t>**=  ต้นทุนสินค้าขาย**</t>
  </si>
  <si>
    <t>ก่อนดำเนินการ</t>
  </si>
  <si>
    <t>เงินสดรับจริง</t>
  </si>
  <si>
    <t>เงินสดจ่าย จริง</t>
  </si>
  <si>
    <t>จ่ายในการดำเนินงาน</t>
  </si>
  <si>
    <t>ซื้อวัตถุดิบ</t>
  </si>
  <si>
    <t>ซื้อวัสดุสิ้นเปลือง</t>
  </si>
  <si>
    <t>ซื้อสินค้า</t>
  </si>
  <si>
    <t>ค่าขนส่งเข้าจากการซื้อสินค้า</t>
  </si>
  <si>
    <t>ค่าขนส่งออกในการขายสินค้า</t>
  </si>
  <si>
    <t>ค่าแรงงานในการผลิต/บริการผันแปร</t>
  </si>
  <si>
    <t>ค่าแรงงานในการผลิต/บริการคงที่</t>
  </si>
  <si>
    <t>ค่าใช้จ่ายโรงงาน/บริการอื่น ๆ ผันแปร(ไม่รวมค่าเสื่อมราคา)</t>
  </si>
  <si>
    <t>ค่าใช้จ่ายโรงงาน/บริการอื่น ๆคงที่  (ไม่รวมค่าเสื่อมราคา)</t>
  </si>
  <si>
    <t>ค่าภาษีจ่าย</t>
  </si>
  <si>
    <t>จ่ายในการลงทุน</t>
  </si>
  <si>
    <t xml:space="preserve">   ซื้อที่ดิน</t>
  </si>
  <si>
    <t xml:space="preserve">   ซื้ออาคาร</t>
  </si>
  <si>
    <t xml:space="preserve">   ซื้อเครื่องใช้สำนักงาน</t>
  </si>
  <si>
    <t xml:space="preserve">  ซื้อสินทรัพย์ถาวรอื่นๆ</t>
  </si>
  <si>
    <t xml:space="preserve">  จ่ายรายจ่ายในการเตรียมการ</t>
  </si>
  <si>
    <t xml:space="preserve">  จ่ายค่าสิทธิในการใช้สินทรัพย์ระยะยาว</t>
  </si>
  <si>
    <t>เงินสดสุทธิ  =  (1) –  (2)</t>
  </si>
  <si>
    <t>งบประมาณ  งบดุล  (งบแสดงฐานะการเงิน)</t>
  </si>
  <si>
    <t xml:space="preserve">    ลูกหนี้การค้า</t>
  </si>
  <si>
    <t xml:space="preserve">    สินค้าสำเร็จรูป</t>
  </si>
  <si>
    <t xml:space="preserve">    งานระหว่างทำ</t>
  </si>
  <si>
    <t xml:space="preserve">    วัตถุดิบคงคลัง</t>
  </si>
  <si>
    <t xml:space="preserve">    วัสดุสิ้นเปลือง</t>
  </si>
  <si>
    <t>(2)สินทรัพย์ถาวร</t>
  </si>
  <si>
    <t xml:space="preserve">     ที่ดิน</t>
  </si>
  <si>
    <t xml:space="preserve">     อาคาร</t>
  </si>
  <si>
    <t xml:space="preserve">     เครื่องจักร/อุปกรณ์</t>
  </si>
  <si>
    <t xml:space="preserve">     ยานพาหนะ</t>
  </si>
  <si>
    <t xml:space="preserve">     เครื่องใช้สำนักงาน</t>
  </si>
  <si>
    <t xml:space="preserve">     สินทรัพย์ถาวรอื่น ๆ (ระบุ)..........................</t>
  </si>
  <si>
    <t>(3)สินทรัพย์อื่น</t>
  </si>
  <si>
    <t xml:space="preserve">     สิทธิการใช้สินทรัพย์ระยะยาว</t>
  </si>
  <si>
    <t>(4)หนี้สิน</t>
  </si>
  <si>
    <t xml:space="preserve">     เจ้าหนี้การค้า</t>
  </si>
  <si>
    <t xml:space="preserve">     ภาษีค้างจ่าย</t>
  </si>
  <si>
    <t xml:space="preserve">     รายจ่ายอื่น ๆค้างจ่าย (ระบุ)..................</t>
  </si>
  <si>
    <t xml:space="preserve">     เงินกู้คงค้าง</t>
  </si>
  <si>
    <t>(5)ส่วนของเจ้าของ</t>
  </si>
  <si>
    <t xml:space="preserve">     ทุน-ของเจ้าของ  นาย....................</t>
  </si>
  <si>
    <t>หมายเหตุ        ยอดรวม (A) =  (B)   เสมอ</t>
  </si>
  <si>
    <t>งานระหว่างทำ</t>
  </si>
  <si>
    <t>1.2  งานระหว่างทำ(สินค้าที่ยังผลิตไม่เสร็จ)</t>
  </si>
  <si>
    <t>(1)สินทรัพย์หมุนเวียน</t>
  </si>
  <si>
    <t xml:space="preserve">     รายจ่ายในการเตรียมการรอตัดบัญชี</t>
  </si>
  <si>
    <t xml:space="preserve">             รวมส่วนของเจ้าของ (5)</t>
  </si>
  <si>
    <t xml:space="preserve">   ซื้อเครื่องจักร์/อุปกรณ์</t>
  </si>
  <si>
    <t xml:space="preserve">   ยานพาหนะ</t>
  </si>
  <si>
    <t>%</t>
  </si>
  <si>
    <t>ค่าใช้จ่ายผันแปร</t>
  </si>
  <si>
    <t>ค่าใช้จ่ายคงที่</t>
  </si>
  <si>
    <t>อัตรากำไรส่วนเกิน</t>
  </si>
  <si>
    <t>ปี 0</t>
  </si>
  <si>
    <t>ปี 1</t>
  </si>
  <si>
    <t>ปี 2</t>
  </si>
  <si>
    <t>ปี 3</t>
  </si>
  <si>
    <t>กระแสเงินสดรับสุทธิ</t>
  </si>
  <si>
    <t>เงินลงทุนและ</t>
  </si>
  <si>
    <t>มูลค่าเงินปัจจุบัน</t>
  </si>
  <si>
    <t>มูลค่าปัจจุบันสุทธิ (บาท)</t>
  </si>
  <si>
    <t>=</t>
  </si>
  <si>
    <t>จุดคุ้มทุน (บาท) =</t>
  </si>
  <si>
    <t>ต้นทุนคงที่รวม</t>
  </si>
  <si>
    <t>1. จุดคุ้มทุน (BEP)</t>
  </si>
  <si>
    <t>3. มูลค่าปัจจุบันสุทธิ (NPV)</t>
  </si>
  <si>
    <t>2. ระยะเวลาคืนทุน (PB)</t>
  </si>
  <si>
    <t>ระยะเวลาคืนทุน =</t>
  </si>
  <si>
    <t>เงินลงทุน</t>
  </si>
  <si>
    <t>ปี</t>
  </si>
  <si>
    <t>เงินสดรับเฉลี่ย 3 ปี</t>
  </si>
  <si>
    <t>4. อัตราผลตอบแทนจากการลงทุน (IRR)</t>
  </si>
  <si>
    <t>แบบที่ 1</t>
  </si>
  <si>
    <t>แบบที่ 2</t>
  </si>
  <si>
    <t>Discounted Payback Method</t>
  </si>
  <si>
    <t>Payback Period</t>
  </si>
  <si>
    <t>ปี                    =</t>
  </si>
  <si>
    <t>PVIF 6%</t>
  </si>
  <si>
    <t>อัตรากำไรส่วนเกิน=</t>
  </si>
  <si>
    <t xml:space="preserve">IRR= </t>
  </si>
  <si>
    <t>มูลค่าปัจจุบัน</t>
  </si>
  <si>
    <t xml:space="preserve">ผลต่างของมูลค่าปัจจุบัน เท่ากับ </t>
  </si>
  <si>
    <t>ผลต่างระหว่าง</t>
  </si>
  <si>
    <t>ผลตอบแทนจากการลงทุน (IRR) =</t>
  </si>
  <si>
    <t>เงินสดรับสุทธิ</t>
  </si>
  <si>
    <t>การวิเคราะห์งบการเงิน</t>
  </si>
  <si>
    <t>ค่าใช้จ่ายทางการบริหาร</t>
  </si>
  <si>
    <t>การวิเคราะห์อัตราส่วนทางการเงิน</t>
  </si>
  <si>
    <t>1.สภาพคล่อง</t>
  </si>
  <si>
    <t>สินทรัพย์หมุนเวียน</t>
  </si>
  <si>
    <t>หนี้สินหมุนเวียน</t>
  </si>
  <si>
    <t>สินค้าคงเหลือ</t>
  </si>
  <si>
    <t>เท่า</t>
  </si>
  <si>
    <t>2. ประสิทธิภาพในการใช้สินทรัพย์</t>
  </si>
  <si>
    <t>ขายเชื่อสุทธิ</t>
  </si>
  <si>
    <t>ลูกหนี้เฉลี่ย</t>
  </si>
  <si>
    <t>ครั้ง</t>
  </si>
  <si>
    <t>ต้นทุนสินค้าขาย</t>
  </si>
  <si>
    <t>สินค้าคงเหลือเฉลี่ย</t>
  </si>
  <si>
    <t>2.3 ระยะเวลาเรียกเก็บหนี้             =</t>
  </si>
  <si>
    <t>ยอดขาย</t>
  </si>
  <si>
    <t>วัน</t>
  </si>
  <si>
    <t>ขายสุทธิ</t>
  </si>
  <si>
    <t>2.4 ระยะเวลาขายสินค้า               =</t>
  </si>
  <si>
    <t>2.2 อัตราการหมุนของสินค้า          =</t>
  </si>
  <si>
    <t>2.1 อัตราการหมุนของลูกหนี้          =</t>
  </si>
  <si>
    <t>1.2 อัตราส่วนสินทรัพย์คล่องตัว     =</t>
  </si>
  <si>
    <t>1.1 อัตราส่วนเงินทุนหมุนเวียน       =</t>
  </si>
  <si>
    <t>2.5 อัตราการหมุนของสินทรัพย์รวม =</t>
  </si>
  <si>
    <t>สินทรัพย์รวม</t>
  </si>
  <si>
    <t>2.6 อัตราการหมุนของสินทรัพย์ถาวร =</t>
  </si>
  <si>
    <t>สินทรัพย์ถาวร</t>
  </si>
  <si>
    <t>3. ความสามารถในการบริหารงาน</t>
  </si>
  <si>
    <t>3.1 อัตราผลตอบแทนจากการลงทุน =</t>
  </si>
  <si>
    <t>กำไรสุทธิ</t>
  </si>
  <si>
    <t>สินทรัพย์ทั้งหมด</t>
  </si>
  <si>
    <t>3.2 อัตราตอบแทนจากส่วนของผู้ถือหุ้น=</t>
  </si>
  <si>
    <t>ส่วนของผู้ถือหุ้นทั้งหมด</t>
  </si>
  <si>
    <t>3.3 อัตรากำไรจากการดำเนินงาน    =</t>
  </si>
  <si>
    <t>กำไรจากการดำเนินงาน</t>
  </si>
  <si>
    <t>3.4 อัตรากำไรขั้นต้น                       =</t>
  </si>
  <si>
    <t>กำไรขั้นต้น</t>
  </si>
  <si>
    <t>3.5 อัตรากำไรสุทธิ                          =</t>
  </si>
  <si>
    <t xml:space="preserve">4. ความสามารถในการชำระหนี้              </t>
  </si>
  <si>
    <t>4.1 อัตราส่วนหนี้สิน                         =</t>
  </si>
  <si>
    <t>หนี้สินรวม</t>
  </si>
  <si>
    <t>4.2 อัตราส่วนแหล่งเงินทุน                =</t>
  </si>
  <si>
    <t>หนี้สินทั้งหมด</t>
  </si>
  <si>
    <t>ส่วนของผู้ถือหุ้น</t>
  </si>
  <si>
    <t>4.3 อัตราส่วนความสามารถจ่ายดอกเบี้ย=</t>
  </si>
  <si>
    <t>กำไรก่อนดอกเบี้ยและภาษี</t>
  </si>
  <si>
    <t>ดอกเบี้ยจ่าย</t>
  </si>
  <si>
    <t>7.1 งบต้นทุนโครงการและแหล่งที่มาของเงินทุน</t>
  </si>
  <si>
    <t>7.2   งบกำไรขาดทุน เปรียบเทียบ 3 ปี (สำหรับธุรกิจผลิตกรรม)</t>
  </si>
  <si>
    <t xml:space="preserve"> =      วัตถุดิบใช้ไป</t>
  </si>
  <si>
    <t xml:space="preserve"> =      ต้นทุนค่าใช้จ่ายในการผลิต</t>
  </si>
  <si>
    <t xml:space="preserve"> =      ต้นทุนการผลิตสินค้าสำเร็จรูป</t>
  </si>
  <si>
    <t xml:space="preserve"> =      ต้นทุนสินค้าสำเร็จรูปที่มีไว้ขาย</t>
  </si>
  <si>
    <t>ค่าเสื่อมราคา (แผนองค์กรและการจัดการ)</t>
  </si>
  <si>
    <t>7.3 งบกระแสเงินสดเปรียบเทียบ 3 ปี</t>
  </si>
  <si>
    <t xml:space="preserve">                     หมายเหตุ  จะต้องมียอด =  ข้อ 1.5 + 1.6 </t>
  </si>
  <si>
    <t xml:space="preserve">ยอดขาย - ค่าใช้จ่ายผันแปร </t>
  </si>
  <si>
    <t xml:space="preserve">ยอดขาย </t>
  </si>
  <si>
    <t>อัตราส่วนหนี้สิน : ส่วนของเจ้าของ</t>
  </si>
  <si>
    <t>รายได้ :</t>
  </si>
  <si>
    <t>7.4 งบประมาณงบดุล เปรียบเทียบ 3 ปี</t>
  </si>
  <si>
    <t>ชื่อกิจการ........................................................</t>
  </si>
  <si>
    <t>บาท</t>
  </si>
  <si>
    <t xml:space="preserve"> อัตราดอกเบี้ย </t>
  </si>
  <si>
    <t>ปีที่</t>
  </si>
  <si>
    <t xml:space="preserve"> เงินต้นคงค้าง </t>
  </si>
  <si>
    <t xml:space="preserve"> เงินต้นที่จ่ายปีละ </t>
  </si>
  <si>
    <t xml:space="preserve"> ดอกเบี้ยปีละ </t>
  </si>
  <si>
    <t xml:space="preserve"> รวมทั้งสิ้น </t>
  </si>
  <si>
    <t xml:space="preserve"> จ่ายต่อเดือน </t>
  </si>
  <si>
    <t xml:space="preserve"> จ่ายต่อปี </t>
  </si>
  <si>
    <t>คำนวณดอกเบี้ยเงินกู้</t>
  </si>
  <si>
    <r>
      <t xml:space="preserve">7.  แผนการเงิน  </t>
    </r>
    <r>
      <rPr>
        <b/>
        <sz val="18"/>
        <color indexed="10"/>
        <rFont val="Angsana New"/>
        <family val="1"/>
      </rPr>
      <t>กรอกข้อมูลเฉพาะช่องสีชมพู</t>
    </r>
  </si>
  <si>
    <r>
      <t xml:space="preserve"> 1. </t>
    </r>
    <r>
      <rPr>
        <b/>
        <u/>
        <sz val="16"/>
        <rFont val="Angsana New"/>
        <family val="1"/>
      </rPr>
      <t>เงินทุนหมุนเวียน</t>
    </r>
  </si>
  <si>
    <r>
      <t xml:space="preserve">2. </t>
    </r>
    <r>
      <rPr>
        <b/>
        <u/>
        <sz val="16"/>
        <rFont val="Angsana New"/>
        <family val="1"/>
      </rPr>
      <t>สินทรัพย์ถาวร</t>
    </r>
  </si>
  <si>
    <r>
      <t xml:space="preserve">3. </t>
    </r>
    <r>
      <rPr>
        <b/>
        <u/>
        <sz val="16"/>
        <rFont val="Angsana New"/>
        <family val="1"/>
      </rPr>
      <t>รายจ่ายก่อนการดำเนินงาน</t>
    </r>
  </si>
  <si>
    <t>A</t>
  </si>
  <si>
    <t>B</t>
  </si>
  <si>
    <t>C</t>
  </si>
  <si>
    <t>D</t>
  </si>
  <si>
    <t>รายจ่ายก่อนการดำเนินงาน (ตัดจ่าย)</t>
  </si>
  <si>
    <t xml:space="preserve">  =     กำไรจากการดำเนินงาน (5)=(3)-(4)</t>
  </si>
  <si>
    <t xml:space="preserve"> =     กำไรก่อนหักดอกเบี้ย</t>
  </si>
  <si>
    <t xml:space="preserve"> =     กำไรก่อนหักภาษีเงินได้</t>
  </si>
  <si>
    <t xml:space="preserve"> =     กำไร/ขาดทุน สุทธิ</t>
  </si>
  <si>
    <r>
      <t>**</t>
    </r>
    <r>
      <rPr>
        <u/>
        <sz val="16"/>
        <rFont val="Angsana New"/>
        <family val="1"/>
      </rPr>
      <t>หัก</t>
    </r>
    <r>
      <rPr>
        <sz val="16"/>
        <rFont val="Angsana New"/>
        <family val="1"/>
      </rPr>
      <t xml:space="preserve">  ต้นทุนสินค้าขาย**  (2)</t>
    </r>
  </si>
  <si>
    <r>
      <t xml:space="preserve"> =      </t>
    </r>
    <r>
      <rPr>
        <b/>
        <sz val="16"/>
        <rFont val="Angsana New"/>
        <family val="1"/>
      </rPr>
      <t>กำไรขั้นต้น  (3)=(1) – (2)</t>
    </r>
  </si>
  <si>
    <r>
      <t xml:space="preserve">หัก  </t>
    </r>
    <r>
      <rPr>
        <b/>
        <u/>
        <sz val="16"/>
        <rFont val="Angsana New"/>
        <family val="1"/>
      </rPr>
      <t>ค่าใช้จ่ายในการดำเนินงาน  :</t>
    </r>
  </si>
  <si>
    <r>
      <t>บวก</t>
    </r>
    <r>
      <rPr>
        <sz val="16"/>
        <rFont val="Angsana New"/>
        <family val="1"/>
      </rPr>
      <t xml:space="preserve">  รายได้อื่น</t>
    </r>
  </si>
  <si>
    <r>
      <t>หัก</t>
    </r>
    <r>
      <rPr>
        <sz val="16"/>
        <rFont val="Angsana New"/>
        <family val="1"/>
      </rPr>
      <t xml:space="preserve">  ดอกเบี้ยจ่าย</t>
    </r>
  </si>
  <si>
    <r>
      <t>หัก</t>
    </r>
    <r>
      <rPr>
        <sz val="16"/>
        <rFont val="Angsana New"/>
        <family val="1"/>
      </rPr>
      <t xml:space="preserve">  ภาษีเงินได้นิติบุคคล/  บุคคลธรรมดา</t>
    </r>
  </si>
  <si>
    <t>ขายสินค้า/บริการ(รับเป็นเงินสด)</t>
  </si>
  <si>
    <t>รับชำระหนี้(รับเป็นเงินสด)</t>
  </si>
  <si>
    <t>รายได้อื่น(รับเป็นเงินสด)</t>
  </si>
  <si>
    <r>
      <t xml:space="preserve">     </t>
    </r>
    <r>
      <rPr>
        <b/>
        <u/>
        <sz val="16"/>
        <rFont val="Angsana New"/>
        <family val="1"/>
      </rPr>
      <t>รวมเงินสดรับ  (1)</t>
    </r>
  </si>
  <si>
    <r>
      <t xml:space="preserve">     </t>
    </r>
    <r>
      <rPr>
        <b/>
        <u/>
        <sz val="16"/>
        <rFont val="Angsana New"/>
        <family val="1"/>
      </rPr>
      <t>รวมเงินสดจ่าย  (2)</t>
    </r>
  </si>
  <si>
    <r>
      <t>บวก</t>
    </r>
    <r>
      <rPr>
        <sz val="16"/>
        <rFont val="Angsana New"/>
        <family val="1"/>
      </rPr>
      <t xml:space="preserve">  เงินสด  (ยกมาจากงวดก่อน)</t>
    </r>
  </si>
  <si>
    <r>
      <t>บวก</t>
    </r>
    <r>
      <rPr>
        <sz val="16"/>
        <rFont val="Angsana New"/>
        <family val="1"/>
      </rPr>
      <t xml:space="preserve">  ทุนของเจ้าของ</t>
    </r>
  </si>
  <si>
    <r>
      <t>บวก</t>
    </r>
    <r>
      <rPr>
        <sz val="16"/>
        <rFont val="Angsana New"/>
        <family val="1"/>
      </rPr>
      <t xml:space="preserve">   เงินกู้ </t>
    </r>
  </si>
  <si>
    <r>
      <t>บวก</t>
    </r>
    <r>
      <rPr>
        <sz val="16"/>
        <rFont val="Angsana New"/>
        <family val="1"/>
      </rPr>
      <t xml:space="preserve">   เจ้าหนี้การค้า</t>
    </r>
  </si>
  <si>
    <r>
      <t xml:space="preserve">หัก     </t>
    </r>
    <r>
      <rPr>
        <sz val="16"/>
        <rFont val="Angsana New"/>
        <family val="1"/>
      </rPr>
      <t>จ่ายชำระหนี้เจ้าหนี้การค้า</t>
    </r>
  </si>
  <si>
    <r>
      <t>หัก</t>
    </r>
    <r>
      <rPr>
        <sz val="16"/>
        <rFont val="Angsana New"/>
        <family val="1"/>
      </rPr>
      <t xml:space="preserve">    จ่ายชำระคืนเงินต้น</t>
    </r>
  </si>
  <si>
    <r>
      <t>หัก</t>
    </r>
    <r>
      <rPr>
        <sz val="16"/>
        <rFont val="Angsana New"/>
        <family val="1"/>
      </rPr>
      <t xml:space="preserve">    จ่ายชำระดอกเบี้ย</t>
    </r>
  </si>
  <si>
    <r>
      <t xml:space="preserve">  =    </t>
    </r>
    <r>
      <rPr>
        <b/>
        <u/>
        <sz val="16"/>
        <rFont val="Angsana New"/>
        <family val="1"/>
      </rPr>
      <t>เงินสดคงเหลือ    สุทธิ    (ยกไป)</t>
    </r>
  </si>
  <si>
    <t>ประมาณการ งบกระแสเงินสด  รายปี พ.ศ. ……….. ถึง พ.ศ. ……….</t>
  </si>
  <si>
    <t>สำหรับปี ……………..ถึงปี …………..</t>
  </si>
  <si>
    <t>เช็คงบA - B</t>
  </si>
  <si>
    <r>
      <t xml:space="preserve">                         </t>
    </r>
    <r>
      <rPr>
        <b/>
        <u/>
        <sz val="16"/>
        <rFont val="Angsana New"/>
        <family val="1"/>
      </rPr>
      <t>สินทรัพย์</t>
    </r>
  </si>
  <si>
    <r>
      <t xml:space="preserve">     </t>
    </r>
    <r>
      <rPr>
        <sz val="16"/>
        <rFont val="Angsana New"/>
        <family val="1"/>
      </rPr>
      <t>เงินสดและเงินฝากธนาคาร</t>
    </r>
  </si>
  <si>
    <r>
      <t xml:space="preserve">         </t>
    </r>
    <r>
      <rPr>
        <b/>
        <sz val="16"/>
        <rFont val="Angsana New"/>
        <family val="1"/>
      </rPr>
      <t>รวมสินทรัพย์หมุนเวียน  (1)</t>
    </r>
  </si>
  <si>
    <r>
      <t xml:space="preserve">     </t>
    </r>
    <r>
      <rPr>
        <u/>
        <sz val="16"/>
        <rFont val="Angsana New"/>
        <family val="1"/>
      </rPr>
      <t>หัก</t>
    </r>
    <r>
      <rPr>
        <sz val="16"/>
        <rFont val="Angsana New"/>
        <family val="1"/>
      </rPr>
      <t xml:space="preserve">  ค่าเสื่อมราคา</t>
    </r>
    <r>
      <rPr>
        <u/>
        <sz val="16"/>
        <rFont val="Angsana New"/>
        <family val="1"/>
      </rPr>
      <t>สะสม</t>
    </r>
  </si>
  <si>
    <r>
      <t xml:space="preserve">           </t>
    </r>
    <r>
      <rPr>
        <b/>
        <sz val="16"/>
        <rFont val="Angsana New"/>
        <family val="1"/>
      </rPr>
      <t>รวมสินทรัพย์ถาวร (2)</t>
    </r>
  </si>
  <si>
    <r>
      <t xml:space="preserve">        </t>
    </r>
    <r>
      <rPr>
        <b/>
        <sz val="16"/>
        <rFont val="Angsana New"/>
        <family val="1"/>
      </rPr>
      <t xml:space="preserve">  รวมสินทรัพย์ อื่น ๆ (3)</t>
    </r>
  </si>
  <si>
    <r>
      <t>(A)</t>
    </r>
    <r>
      <rPr>
        <sz val="16"/>
        <rFont val="Angsana New"/>
        <family val="1"/>
      </rPr>
      <t xml:space="preserve">     </t>
    </r>
    <r>
      <rPr>
        <b/>
        <sz val="16"/>
        <rFont val="Angsana New"/>
        <family val="1"/>
      </rPr>
      <t>รวมสินทรัพย์ทั้งสิ้น = (1) + (2) + (3)</t>
    </r>
  </si>
  <si>
    <r>
      <t xml:space="preserve">               </t>
    </r>
    <r>
      <rPr>
        <b/>
        <sz val="16"/>
        <rFont val="Angsana New"/>
        <family val="1"/>
      </rPr>
      <t>หนี้สินและส่วนของเจ้าของ</t>
    </r>
  </si>
  <si>
    <r>
      <t xml:space="preserve">          </t>
    </r>
    <r>
      <rPr>
        <b/>
        <sz val="16"/>
        <rFont val="Angsana New"/>
        <family val="1"/>
      </rPr>
      <t>รวมหนี้สิน (4)</t>
    </r>
  </si>
  <si>
    <r>
      <t xml:space="preserve">     บวก  กำไร/หัก ขาดทุน </t>
    </r>
    <r>
      <rPr>
        <u/>
        <sz val="16"/>
        <rFont val="Angsana New"/>
        <family val="1"/>
      </rPr>
      <t>สะสม</t>
    </r>
  </si>
  <si>
    <r>
      <t>(B)</t>
    </r>
    <r>
      <rPr>
        <sz val="16"/>
        <rFont val="Angsana New"/>
        <family val="1"/>
      </rPr>
      <t xml:space="preserve">   </t>
    </r>
    <r>
      <rPr>
        <b/>
        <sz val="16"/>
        <rFont val="Angsana New"/>
        <family val="1"/>
      </rPr>
      <t>รวมหนี้สินและส่วนของเจ้าของ =(4) + (5)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</si>
</sst>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91" formatCode="_-* #,##0.0_-;\-* #,##0.0_-;_-* &quot;-&quot;??_-;_-@_-"/>
    <numFmt numFmtId="195" formatCode="_-* #,##0.000_-;\-* #,##0.000_-;_-* &quot;-&quot;??_-;_-@_-"/>
    <numFmt numFmtId="197" formatCode="0.000"/>
  </numFmts>
  <fonts count="12" x14ac:knownFonts="1">
    <font>
      <sz val="10"/>
      <name val="Arial"/>
      <charset val="222"/>
    </font>
    <font>
      <sz val="10"/>
      <name val="Arial"/>
      <charset val="222"/>
    </font>
    <font>
      <b/>
      <u/>
      <sz val="16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sz val="8"/>
      <name val="Arial"/>
      <charset val="222"/>
    </font>
    <font>
      <b/>
      <sz val="9"/>
      <name val="Arial"/>
      <family val="2"/>
    </font>
    <font>
      <sz val="9"/>
      <name val="Arial"/>
      <family val="2"/>
    </font>
    <font>
      <b/>
      <sz val="18"/>
      <color indexed="10"/>
      <name val="Angsana New"/>
      <family val="1"/>
    </font>
    <font>
      <sz val="10"/>
      <name val="Angsana New"/>
      <family val="1"/>
    </font>
    <font>
      <u val="singleAccounting"/>
      <sz val="16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43" fontId="2" fillId="0" borderId="0" xfId="1" applyFont="1" applyAlignment="1">
      <alignment horizontal="left" indent="4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8" fillId="3" borderId="0" xfId="0" applyFont="1" applyFill="1"/>
    <xf numFmtId="0" fontId="7" fillId="2" borderId="0" xfId="0" applyFont="1" applyFill="1" applyAlignment="1">
      <alignment horizontal="center"/>
    </xf>
    <xf numFmtId="0" fontId="7" fillId="3" borderId="0" xfId="0" applyFont="1" applyFill="1"/>
    <xf numFmtId="0" fontId="3" fillId="0" borderId="0" xfId="0" applyFont="1" applyFill="1" applyBorder="1" applyAlignment="1">
      <alignment horizontal="left"/>
    </xf>
    <xf numFmtId="0" fontId="10" fillId="0" borderId="0" xfId="0" applyFont="1"/>
    <xf numFmtId="0" fontId="4" fillId="0" borderId="0" xfId="0" applyFont="1"/>
    <xf numFmtId="0" fontId="4" fillId="0" borderId="0" xfId="0" applyFont="1" applyFill="1" applyBorder="1" applyAlignment="1">
      <alignment horizontal="left"/>
    </xf>
    <xf numFmtId="43" fontId="3" fillId="0" borderId="1" xfId="1" applyFont="1" applyFill="1" applyBorder="1" applyAlignment="1">
      <alignment horizontal="center" vertical="top" wrapText="1"/>
    </xf>
    <xf numFmtId="43" fontId="3" fillId="0" borderId="2" xfId="1" applyFont="1" applyFill="1" applyBorder="1" applyAlignment="1">
      <alignment horizontal="center" vertical="top" wrapText="1"/>
    </xf>
    <xf numFmtId="43" fontId="3" fillId="0" borderId="3" xfId="1" applyFont="1" applyFill="1" applyBorder="1" applyAlignment="1">
      <alignment horizontal="center" vertical="top" wrapText="1"/>
    </xf>
    <xf numFmtId="43" fontId="3" fillId="0" borderId="4" xfId="1" applyFont="1" applyFill="1" applyBorder="1" applyAlignment="1">
      <alignment horizontal="center" vertical="top" wrapText="1"/>
    </xf>
    <xf numFmtId="43" fontId="3" fillId="0" borderId="5" xfId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3" fontId="4" fillId="0" borderId="1" xfId="1" applyFont="1" applyFill="1" applyBorder="1" applyAlignment="1">
      <alignment vertical="top" wrapText="1"/>
    </xf>
    <xf numFmtId="43" fontId="4" fillId="0" borderId="5" xfId="1" applyFont="1" applyFill="1" applyBorder="1" applyAlignment="1">
      <alignment vertical="top" wrapText="1"/>
    </xf>
    <xf numFmtId="43" fontId="4" fillId="4" borderId="1" xfId="1" applyFont="1" applyFill="1" applyBorder="1" applyAlignment="1">
      <alignment vertical="top" wrapText="1"/>
    </xf>
    <xf numFmtId="43" fontId="4" fillId="0" borderId="1" xfId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3" fontId="4" fillId="4" borderId="1" xfId="1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43" fontId="4" fillId="0" borderId="0" xfId="1" applyFont="1"/>
    <xf numFmtId="0" fontId="4" fillId="0" borderId="1" xfId="0" applyFont="1" applyFill="1" applyBorder="1"/>
    <xf numFmtId="0" fontId="4" fillId="5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/>
    <xf numFmtId="0" fontId="4" fillId="5" borderId="0" xfId="0" applyFont="1" applyFill="1" applyBorder="1"/>
    <xf numFmtId="43" fontId="4" fillId="0" borderId="0" xfId="1" applyFont="1" applyAlignment="1">
      <alignment horizontal="center"/>
    </xf>
    <xf numFmtId="0" fontId="10" fillId="0" borderId="0" xfId="0" applyFont="1" applyFill="1"/>
    <xf numFmtId="0" fontId="3" fillId="0" borderId="0" xfId="0" applyFont="1" applyFill="1" applyAlignment="1">
      <alignment horizontal="left"/>
    </xf>
    <xf numFmtId="43" fontId="4" fillId="0" borderId="0" xfId="1" applyFont="1" applyFill="1"/>
    <xf numFmtId="43" fontId="4" fillId="0" borderId="0" xfId="1" applyNumberFormat="1" applyFont="1" applyFill="1"/>
    <xf numFmtId="0" fontId="4" fillId="0" borderId="0" xfId="0" applyFont="1" applyFill="1"/>
    <xf numFmtId="0" fontId="3" fillId="0" borderId="0" xfId="0" applyFont="1" applyFill="1"/>
    <xf numFmtId="43" fontId="4" fillId="0" borderId="1" xfId="1" applyNumberFormat="1" applyFont="1" applyFill="1" applyBorder="1" applyAlignment="1">
      <alignment horizontal="center"/>
    </xf>
    <xf numFmtId="43" fontId="4" fillId="0" borderId="1" xfId="1" applyNumberFormat="1" applyFont="1" applyFill="1" applyBorder="1"/>
    <xf numFmtId="195" fontId="4" fillId="0" borderId="0" xfId="1" applyNumberFormat="1" applyFont="1"/>
    <xf numFmtId="43" fontId="2" fillId="0" borderId="0" xfId="1" applyFont="1" applyFill="1" applyAlignment="1"/>
    <xf numFmtId="0" fontId="4" fillId="0" borderId="1" xfId="0" applyFont="1" applyFill="1" applyBorder="1" applyAlignment="1">
      <alignment horizontal="left" vertical="top" wrapText="1" indent="1"/>
    </xf>
    <xf numFmtId="0" fontId="4" fillId="0" borderId="0" xfId="0" applyFont="1" applyFill="1" applyAlignment="1">
      <alignment horizontal="justify"/>
    </xf>
    <xf numFmtId="0" fontId="4" fillId="0" borderId="0" xfId="0" applyFont="1" applyFill="1" applyAlignment="1">
      <alignment horizontal="left" indent="4"/>
    </xf>
    <xf numFmtId="43" fontId="3" fillId="0" borderId="0" xfId="1" applyFont="1" applyFill="1"/>
    <xf numFmtId="0" fontId="4" fillId="0" borderId="1" xfId="0" applyFont="1" applyFill="1" applyBorder="1" applyAlignment="1">
      <alignment horizontal="center" vertical="top" wrapText="1"/>
    </xf>
    <xf numFmtId="43" fontId="4" fillId="0" borderId="1" xfId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3" fontId="3" fillId="0" borderId="1" xfId="1" applyFont="1" applyFill="1" applyBorder="1" applyAlignment="1">
      <alignment vertical="top" wrapText="1"/>
    </xf>
    <xf numFmtId="43" fontId="4" fillId="5" borderId="1" xfId="1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vertical="top" wrapText="1"/>
    </xf>
    <xf numFmtId="43" fontId="3" fillId="0" borderId="0" xfId="1" applyFont="1"/>
    <xf numFmtId="191" fontId="4" fillId="0" borderId="1" xfId="1" applyNumberFormat="1" applyFont="1" applyFill="1" applyBorder="1"/>
    <xf numFmtId="43" fontId="3" fillId="0" borderId="0" xfId="1" applyFont="1" applyFill="1" applyBorder="1"/>
    <xf numFmtId="43" fontId="4" fillId="0" borderId="0" xfId="1" applyFont="1" applyFill="1" applyBorder="1"/>
    <xf numFmtId="191" fontId="4" fillId="0" borderId="0" xfId="1" applyNumberFormat="1" applyFont="1" applyFill="1" applyBorder="1"/>
    <xf numFmtId="0" fontId="3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center" vertical="top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91" fontId="4" fillId="0" borderId="1" xfId="1" applyNumberFormat="1" applyFont="1" applyFill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4" fillId="3" borderId="0" xfId="0" applyFont="1" applyFill="1"/>
    <xf numFmtId="0" fontId="5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43" fontId="4" fillId="3" borderId="0" xfId="0" applyNumberFormat="1" applyFont="1" applyFill="1" applyBorder="1"/>
    <xf numFmtId="9" fontId="4" fillId="0" borderId="0" xfId="0" applyNumberFormat="1" applyFont="1"/>
    <xf numFmtId="43" fontId="4" fillId="0" borderId="0" xfId="0" applyNumberFormat="1" applyFont="1"/>
    <xf numFmtId="0" fontId="3" fillId="0" borderId="1" xfId="0" applyFont="1" applyFill="1" applyBorder="1" applyAlignment="1">
      <alignment horizontal="center"/>
    </xf>
    <xf numFmtId="43" fontId="4" fillId="0" borderId="1" xfId="0" applyNumberFormat="1" applyFont="1" applyFill="1" applyBorder="1"/>
    <xf numFmtId="2" fontId="4" fillId="0" borderId="1" xfId="0" applyNumberFormat="1" applyFont="1" applyFill="1" applyBorder="1"/>
    <xf numFmtId="0" fontId="3" fillId="0" borderId="6" xfId="0" applyFont="1" applyFill="1" applyBorder="1" applyAlignment="1">
      <alignment horizontal="right"/>
    </xf>
    <xf numFmtId="43" fontId="3" fillId="0" borderId="1" xfId="0" applyNumberFormat="1" applyFont="1" applyFill="1" applyBorder="1"/>
    <xf numFmtId="43" fontId="4" fillId="0" borderId="0" xfId="0" applyNumberFormat="1" applyFont="1" applyFill="1" applyBorder="1"/>
    <xf numFmtId="43" fontId="3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43" fontId="11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right"/>
    </xf>
    <xf numFmtId="43" fontId="11" fillId="0" borderId="0" xfId="0" applyNumberFormat="1" applyFont="1" applyFill="1" applyBorder="1" applyAlignment="1"/>
    <xf numFmtId="43" fontId="11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43" fontId="3" fillId="0" borderId="0" xfId="0" applyNumberFormat="1" applyFont="1" applyFill="1" applyBorder="1"/>
    <xf numFmtId="0" fontId="4" fillId="0" borderId="7" xfId="0" applyFont="1" applyFill="1" applyBorder="1"/>
    <xf numFmtId="0" fontId="4" fillId="0" borderId="7" xfId="0" applyFont="1" applyFill="1" applyBorder="1" applyAlignment="1">
      <alignment horizontal="center"/>
    </xf>
    <xf numFmtId="43" fontId="4" fillId="0" borderId="0" xfId="0" applyNumberFormat="1" applyFont="1" applyFill="1"/>
    <xf numFmtId="195" fontId="4" fillId="0" borderId="0" xfId="1" applyNumberFormat="1" applyFont="1" applyFill="1"/>
    <xf numFmtId="195" fontId="4" fillId="0" borderId="0" xfId="0" applyNumberFormat="1" applyFont="1" applyFill="1"/>
    <xf numFmtId="43" fontId="4" fillId="0" borderId="7" xfId="1" applyFont="1" applyFill="1" applyBorder="1"/>
    <xf numFmtId="43" fontId="3" fillId="0" borderId="8" xfId="0" applyNumberFormat="1" applyFont="1" applyFill="1" applyBorder="1"/>
    <xf numFmtId="9" fontId="4" fillId="0" borderId="7" xfId="0" applyNumberFormat="1" applyFont="1" applyFill="1" applyBorder="1" applyAlignment="1">
      <alignment horizontal="center"/>
    </xf>
    <xf numFmtId="197" fontId="4" fillId="0" borderId="0" xfId="0" applyNumberFormat="1" applyFont="1" applyFill="1" applyAlignment="1">
      <alignment horizontal="center"/>
    </xf>
    <xf numFmtId="43" fontId="4" fillId="0" borderId="7" xfId="0" applyNumberFormat="1" applyFont="1" applyFill="1" applyBorder="1"/>
    <xf numFmtId="43" fontId="4" fillId="0" borderId="8" xfId="0" applyNumberFormat="1" applyFont="1" applyFill="1" applyBorder="1"/>
    <xf numFmtId="9" fontId="4" fillId="0" borderId="0" xfId="0" applyNumberFormat="1" applyFont="1" applyFill="1"/>
    <xf numFmtId="43" fontId="3" fillId="0" borderId="0" xfId="0" applyNumberFormat="1" applyFont="1" applyFill="1"/>
    <xf numFmtId="0" fontId="3" fillId="6" borderId="0" xfId="0" applyFont="1" applyFill="1"/>
    <xf numFmtId="0" fontId="8" fillId="0" borderId="0" xfId="0" applyFont="1" applyFill="1"/>
    <xf numFmtId="0" fontId="8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43" fontId="8" fillId="0" borderId="7" xfId="0" applyNumberFormat="1" applyFont="1" applyFill="1" applyBorder="1"/>
    <xf numFmtId="43" fontId="8" fillId="0" borderId="0" xfId="0" applyNumberFormat="1" applyFont="1" applyFill="1" applyBorder="1"/>
    <xf numFmtId="43" fontId="8" fillId="0" borderId="0" xfId="0" applyNumberFormat="1" applyFont="1" applyFill="1"/>
    <xf numFmtId="0" fontId="8" fillId="0" borderId="7" xfId="0" applyFont="1" applyFill="1" applyBorder="1"/>
    <xf numFmtId="1" fontId="8" fillId="0" borderId="7" xfId="0" applyNumberFormat="1" applyFont="1" applyFill="1" applyBorder="1"/>
    <xf numFmtId="0" fontId="8" fillId="0" borderId="0" xfId="0" applyFont="1" applyFill="1" applyBorder="1"/>
    <xf numFmtId="0" fontId="8" fillId="0" borderId="7" xfId="0" applyFont="1" applyFill="1" applyBorder="1" applyAlignment="1">
      <alignment horizontal="right"/>
    </xf>
    <xf numFmtId="2" fontId="8" fillId="0" borderId="7" xfId="0" applyNumberFormat="1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/>
    <xf numFmtId="0" fontId="3" fillId="0" borderId="0" xfId="0" applyFont="1" applyFill="1" applyBorder="1" applyAlignment="1">
      <alignment horizontal="left"/>
    </xf>
    <xf numFmtId="43" fontId="3" fillId="0" borderId="1" xfId="1" applyFont="1" applyFill="1" applyBorder="1" applyAlignment="1">
      <alignment horizontal="center" vertical="top" wrapText="1"/>
    </xf>
    <xf numFmtId="43" fontId="3" fillId="0" borderId="9" xfId="1" applyFont="1" applyFill="1" applyBorder="1" applyAlignment="1">
      <alignment horizontal="center" vertical="top" wrapText="1"/>
    </xf>
    <xf numFmtId="43" fontId="3" fillId="0" borderId="2" xfId="1" applyFont="1" applyFill="1" applyBorder="1" applyAlignment="1">
      <alignment horizontal="center" vertical="top" wrapText="1"/>
    </xf>
    <xf numFmtId="43" fontId="3" fillId="0" borderId="10" xfId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30</xdr:row>
          <xdr:rowOff>0</xdr:rowOff>
        </xdr:from>
        <xdr:to>
          <xdr:col>5</xdr:col>
          <xdr:colOff>0</xdr:colOff>
          <xdr:row>30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30</xdr:row>
          <xdr:rowOff>0</xdr:rowOff>
        </xdr:from>
        <xdr:to>
          <xdr:col>5</xdr:col>
          <xdr:colOff>0</xdr:colOff>
          <xdr:row>30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30</xdr:row>
          <xdr:rowOff>0</xdr:rowOff>
        </xdr:from>
        <xdr:to>
          <xdr:col>5</xdr:col>
          <xdr:colOff>0</xdr:colOff>
          <xdr:row>30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114300</xdr:colOff>
      <xdr:row>30</xdr:row>
      <xdr:rowOff>0</xdr:rowOff>
    </xdr:from>
    <xdr:to>
      <xdr:col>1</xdr:col>
      <xdr:colOff>114300</xdr:colOff>
      <xdr:row>30</xdr:row>
      <xdr:rowOff>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 flipV="1">
          <a:off x="2552700" y="828675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42</xdr:row>
      <xdr:rowOff>9525</xdr:rowOff>
    </xdr:from>
    <xdr:to>
      <xdr:col>1</xdr:col>
      <xdr:colOff>476250</xdr:colOff>
      <xdr:row>42</xdr:row>
      <xdr:rowOff>161925</xdr:rowOff>
    </xdr:to>
    <xdr:sp macro="" textlink="">
      <xdr:nvSpPr>
        <xdr:cNvPr id="7169" name="Line 1"/>
        <xdr:cNvSpPr>
          <a:spLocks noChangeShapeType="1"/>
        </xdr:cNvSpPr>
      </xdr:nvSpPr>
      <xdr:spPr bwMode="auto">
        <a:xfrm flipV="1">
          <a:off x="3686175" y="11610975"/>
          <a:ext cx="9525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466725</xdr:colOff>
      <xdr:row>42</xdr:row>
      <xdr:rowOff>152400</xdr:rowOff>
    </xdr:from>
    <xdr:to>
      <xdr:col>1</xdr:col>
      <xdr:colOff>666750</xdr:colOff>
      <xdr:row>42</xdr:row>
      <xdr:rowOff>152400</xdr:rowOff>
    </xdr:to>
    <xdr:sp macro="" textlink="">
      <xdr:nvSpPr>
        <xdr:cNvPr id="7170" name="Line 2"/>
        <xdr:cNvSpPr>
          <a:spLocks noChangeShapeType="1"/>
        </xdr:cNvSpPr>
      </xdr:nvSpPr>
      <xdr:spPr bwMode="auto">
        <a:xfrm flipV="1">
          <a:off x="3686175" y="117538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866775</xdr:colOff>
      <xdr:row>5</xdr:row>
      <xdr:rowOff>123825</xdr:rowOff>
    </xdr:from>
    <xdr:ext cx="152400" cy="198438"/>
    <xdr:sp macro="" textlink="">
      <xdr:nvSpPr>
        <xdr:cNvPr id="9217" name="Text Box 1"/>
        <xdr:cNvSpPr txBox="1">
          <a:spLocks noChangeArrowheads="1"/>
        </xdr:cNvSpPr>
      </xdr:nvSpPr>
      <xdr:spPr bwMode="auto">
        <a:xfrm>
          <a:off x="2895600" y="819150"/>
          <a:ext cx="152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_</a:t>
          </a:r>
        </a:p>
      </xdr:txBody>
    </xdr:sp>
    <xdr:clientData/>
  </xdr:oneCellAnchor>
  <xdr:oneCellAnchor>
    <xdr:from>
      <xdr:col>5</xdr:col>
      <xdr:colOff>28575</xdr:colOff>
      <xdr:row>23</xdr:row>
      <xdr:rowOff>9525</xdr:rowOff>
    </xdr:from>
    <xdr:ext cx="171450" cy="187325"/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3152775" y="288607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oneCellAnchor>
  <xdr:oneCellAnchor>
    <xdr:from>
      <xdr:col>5</xdr:col>
      <xdr:colOff>28575</xdr:colOff>
      <xdr:row>28</xdr:row>
      <xdr:rowOff>9525</xdr:rowOff>
    </xdr:from>
    <xdr:ext cx="171450" cy="192088"/>
    <xdr:sp macro="" textlink="">
      <xdr:nvSpPr>
        <xdr:cNvPr id="9221" name="Text Box 5"/>
        <xdr:cNvSpPr txBox="1">
          <a:spLocks noChangeArrowheads="1"/>
        </xdr:cNvSpPr>
      </xdr:nvSpPr>
      <xdr:spPr bwMode="auto">
        <a:xfrm>
          <a:off x="3152775" y="3524250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oneCellAnchor>
  <xdr:oneCellAnchor>
    <xdr:from>
      <xdr:col>5</xdr:col>
      <xdr:colOff>28575</xdr:colOff>
      <xdr:row>43</xdr:row>
      <xdr:rowOff>9525</xdr:rowOff>
    </xdr:from>
    <xdr:ext cx="171450" cy="192087"/>
    <xdr:sp macro="" textlink="">
      <xdr:nvSpPr>
        <xdr:cNvPr id="9224" name="Text Box 8"/>
        <xdr:cNvSpPr txBox="1">
          <a:spLocks noChangeArrowheads="1"/>
        </xdr:cNvSpPr>
      </xdr:nvSpPr>
      <xdr:spPr bwMode="auto">
        <a:xfrm>
          <a:off x="3152775" y="545782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oneCellAnchor>
  <xdr:oneCellAnchor>
    <xdr:from>
      <xdr:col>5</xdr:col>
      <xdr:colOff>28575</xdr:colOff>
      <xdr:row>48</xdr:row>
      <xdr:rowOff>9525</xdr:rowOff>
    </xdr:from>
    <xdr:ext cx="171450" cy="192088"/>
    <xdr:sp macro="" textlink="">
      <xdr:nvSpPr>
        <xdr:cNvPr id="9225" name="Text Box 9"/>
        <xdr:cNvSpPr txBox="1">
          <a:spLocks noChangeArrowheads="1"/>
        </xdr:cNvSpPr>
      </xdr:nvSpPr>
      <xdr:spPr bwMode="auto">
        <a:xfrm>
          <a:off x="3152775" y="604837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oneCellAnchor>
  <xdr:oneCellAnchor>
    <xdr:from>
      <xdr:col>5</xdr:col>
      <xdr:colOff>28575</xdr:colOff>
      <xdr:row>53</xdr:row>
      <xdr:rowOff>9525</xdr:rowOff>
    </xdr:from>
    <xdr:ext cx="171450" cy="192088"/>
    <xdr:sp macro="" textlink="">
      <xdr:nvSpPr>
        <xdr:cNvPr id="9226" name="Text Box 10"/>
        <xdr:cNvSpPr txBox="1">
          <a:spLocks noChangeArrowheads="1"/>
        </xdr:cNvSpPr>
      </xdr:nvSpPr>
      <xdr:spPr bwMode="auto">
        <a:xfrm>
          <a:off x="3152775" y="665797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oneCellAnchor>
  <xdr:oneCellAnchor>
    <xdr:from>
      <xdr:col>5</xdr:col>
      <xdr:colOff>28575</xdr:colOff>
      <xdr:row>58</xdr:row>
      <xdr:rowOff>9525</xdr:rowOff>
    </xdr:from>
    <xdr:ext cx="171450" cy="188913"/>
    <xdr:sp macro="" textlink="">
      <xdr:nvSpPr>
        <xdr:cNvPr id="9227" name="Text Box 11"/>
        <xdr:cNvSpPr txBox="1">
          <a:spLocks noChangeArrowheads="1"/>
        </xdr:cNvSpPr>
      </xdr:nvSpPr>
      <xdr:spPr bwMode="auto">
        <a:xfrm>
          <a:off x="3152775" y="726757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oneCellAnchor>
  <xdr:oneCellAnchor>
    <xdr:from>
      <xdr:col>5</xdr:col>
      <xdr:colOff>28575</xdr:colOff>
      <xdr:row>63</xdr:row>
      <xdr:rowOff>9525</xdr:rowOff>
    </xdr:from>
    <xdr:ext cx="171450" cy="192088"/>
    <xdr:sp macro="" textlink="">
      <xdr:nvSpPr>
        <xdr:cNvPr id="9228" name="Text Box 12"/>
        <xdr:cNvSpPr txBox="1">
          <a:spLocks noChangeArrowheads="1"/>
        </xdr:cNvSpPr>
      </xdr:nvSpPr>
      <xdr:spPr bwMode="auto">
        <a:xfrm>
          <a:off x="3152775" y="789622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oneCellAnchor>
  <xdr:oneCellAnchor>
    <xdr:from>
      <xdr:col>7</xdr:col>
      <xdr:colOff>0</xdr:colOff>
      <xdr:row>4</xdr:row>
      <xdr:rowOff>123825</xdr:rowOff>
    </xdr:from>
    <xdr:ext cx="152400" cy="193675"/>
    <xdr:sp macro="" textlink="">
      <xdr:nvSpPr>
        <xdr:cNvPr id="9229" name="Text Box 13"/>
        <xdr:cNvSpPr txBox="1">
          <a:spLocks noChangeArrowheads="1"/>
        </xdr:cNvSpPr>
      </xdr:nvSpPr>
      <xdr:spPr bwMode="auto">
        <a:xfrm>
          <a:off x="4048125" y="68580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4</xdr:row>
      <xdr:rowOff>123825</xdr:rowOff>
    </xdr:from>
    <xdr:ext cx="152400" cy="193675"/>
    <xdr:sp macro="" textlink="">
      <xdr:nvSpPr>
        <xdr:cNvPr id="9231" name="Text Box 15"/>
        <xdr:cNvSpPr txBox="1">
          <a:spLocks noChangeArrowheads="1"/>
        </xdr:cNvSpPr>
      </xdr:nvSpPr>
      <xdr:spPr bwMode="auto">
        <a:xfrm>
          <a:off x="4972050" y="68580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4</xdr:row>
      <xdr:rowOff>123825</xdr:rowOff>
    </xdr:from>
    <xdr:ext cx="152400" cy="193675"/>
    <xdr:sp macro="" textlink="">
      <xdr:nvSpPr>
        <xdr:cNvPr id="9232" name="Text Box 16"/>
        <xdr:cNvSpPr txBox="1">
          <a:spLocks noChangeArrowheads="1"/>
        </xdr:cNvSpPr>
      </xdr:nvSpPr>
      <xdr:spPr bwMode="auto">
        <a:xfrm>
          <a:off x="5895975" y="68580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9</xdr:row>
      <xdr:rowOff>123825</xdr:rowOff>
    </xdr:from>
    <xdr:ext cx="152400" cy="193675"/>
    <xdr:sp macro="" textlink="">
      <xdr:nvSpPr>
        <xdr:cNvPr id="9233" name="Text Box 17"/>
        <xdr:cNvSpPr txBox="1">
          <a:spLocks noChangeArrowheads="1"/>
        </xdr:cNvSpPr>
      </xdr:nvSpPr>
      <xdr:spPr bwMode="auto">
        <a:xfrm>
          <a:off x="4048125" y="128587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9</xdr:row>
      <xdr:rowOff>123825</xdr:rowOff>
    </xdr:from>
    <xdr:ext cx="152400" cy="193675"/>
    <xdr:sp macro="" textlink="">
      <xdr:nvSpPr>
        <xdr:cNvPr id="9234" name="Text Box 18"/>
        <xdr:cNvSpPr txBox="1">
          <a:spLocks noChangeArrowheads="1"/>
        </xdr:cNvSpPr>
      </xdr:nvSpPr>
      <xdr:spPr bwMode="auto">
        <a:xfrm>
          <a:off x="4972050" y="128587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9</xdr:row>
      <xdr:rowOff>123825</xdr:rowOff>
    </xdr:from>
    <xdr:ext cx="152400" cy="193675"/>
    <xdr:sp macro="" textlink="">
      <xdr:nvSpPr>
        <xdr:cNvPr id="9235" name="Text Box 19"/>
        <xdr:cNvSpPr txBox="1">
          <a:spLocks noChangeArrowheads="1"/>
        </xdr:cNvSpPr>
      </xdr:nvSpPr>
      <xdr:spPr bwMode="auto">
        <a:xfrm>
          <a:off x="5895975" y="128587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20</xdr:row>
      <xdr:rowOff>123825</xdr:rowOff>
    </xdr:from>
    <xdr:ext cx="152400" cy="193675"/>
    <xdr:sp macro="" textlink="">
      <xdr:nvSpPr>
        <xdr:cNvPr id="9236" name="Text Box 20"/>
        <xdr:cNvSpPr txBox="1">
          <a:spLocks noChangeArrowheads="1"/>
        </xdr:cNvSpPr>
      </xdr:nvSpPr>
      <xdr:spPr bwMode="auto">
        <a:xfrm>
          <a:off x="4048125" y="265747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20</xdr:row>
      <xdr:rowOff>123825</xdr:rowOff>
    </xdr:from>
    <xdr:ext cx="152400" cy="193675"/>
    <xdr:sp macro="" textlink="">
      <xdr:nvSpPr>
        <xdr:cNvPr id="9237" name="Text Box 21"/>
        <xdr:cNvSpPr txBox="1">
          <a:spLocks noChangeArrowheads="1"/>
        </xdr:cNvSpPr>
      </xdr:nvSpPr>
      <xdr:spPr bwMode="auto">
        <a:xfrm>
          <a:off x="4972050" y="265747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20</xdr:row>
      <xdr:rowOff>123825</xdr:rowOff>
    </xdr:from>
    <xdr:ext cx="152400" cy="193675"/>
    <xdr:sp macro="" textlink="">
      <xdr:nvSpPr>
        <xdr:cNvPr id="9238" name="Text Box 22"/>
        <xdr:cNvSpPr txBox="1">
          <a:spLocks noChangeArrowheads="1"/>
        </xdr:cNvSpPr>
      </xdr:nvSpPr>
      <xdr:spPr bwMode="auto">
        <a:xfrm>
          <a:off x="5895975" y="265747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15</xdr:row>
      <xdr:rowOff>123825</xdr:rowOff>
    </xdr:from>
    <xdr:ext cx="152400" cy="193675"/>
    <xdr:sp macro="" textlink="">
      <xdr:nvSpPr>
        <xdr:cNvPr id="9239" name="Text Box 23"/>
        <xdr:cNvSpPr txBox="1">
          <a:spLocks noChangeArrowheads="1"/>
        </xdr:cNvSpPr>
      </xdr:nvSpPr>
      <xdr:spPr bwMode="auto">
        <a:xfrm>
          <a:off x="4048125" y="205740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15</xdr:row>
      <xdr:rowOff>123825</xdr:rowOff>
    </xdr:from>
    <xdr:ext cx="152400" cy="193675"/>
    <xdr:sp macro="" textlink="">
      <xdr:nvSpPr>
        <xdr:cNvPr id="9240" name="Text Box 24"/>
        <xdr:cNvSpPr txBox="1">
          <a:spLocks noChangeArrowheads="1"/>
        </xdr:cNvSpPr>
      </xdr:nvSpPr>
      <xdr:spPr bwMode="auto">
        <a:xfrm>
          <a:off x="4972050" y="205740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15</xdr:row>
      <xdr:rowOff>123825</xdr:rowOff>
    </xdr:from>
    <xdr:ext cx="152400" cy="193675"/>
    <xdr:sp macro="" textlink="">
      <xdr:nvSpPr>
        <xdr:cNvPr id="9241" name="Text Box 25"/>
        <xdr:cNvSpPr txBox="1">
          <a:spLocks noChangeArrowheads="1"/>
        </xdr:cNvSpPr>
      </xdr:nvSpPr>
      <xdr:spPr bwMode="auto">
        <a:xfrm>
          <a:off x="5895975" y="205740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25</xdr:row>
      <xdr:rowOff>123825</xdr:rowOff>
    </xdr:from>
    <xdr:ext cx="152400" cy="193675"/>
    <xdr:sp macro="" textlink="">
      <xdr:nvSpPr>
        <xdr:cNvPr id="9242" name="Text Box 26"/>
        <xdr:cNvSpPr txBox="1">
          <a:spLocks noChangeArrowheads="1"/>
        </xdr:cNvSpPr>
      </xdr:nvSpPr>
      <xdr:spPr bwMode="auto">
        <a:xfrm>
          <a:off x="4048125" y="329565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25</xdr:row>
      <xdr:rowOff>123825</xdr:rowOff>
    </xdr:from>
    <xdr:ext cx="152400" cy="193675"/>
    <xdr:sp macro="" textlink="">
      <xdr:nvSpPr>
        <xdr:cNvPr id="9243" name="Text Box 27"/>
        <xdr:cNvSpPr txBox="1">
          <a:spLocks noChangeArrowheads="1"/>
        </xdr:cNvSpPr>
      </xdr:nvSpPr>
      <xdr:spPr bwMode="auto">
        <a:xfrm>
          <a:off x="4972050" y="329565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25</xdr:row>
      <xdr:rowOff>123825</xdr:rowOff>
    </xdr:from>
    <xdr:ext cx="152400" cy="193675"/>
    <xdr:sp macro="" textlink="">
      <xdr:nvSpPr>
        <xdr:cNvPr id="9244" name="Text Box 28"/>
        <xdr:cNvSpPr txBox="1">
          <a:spLocks noChangeArrowheads="1"/>
        </xdr:cNvSpPr>
      </xdr:nvSpPr>
      <xdr:spPr bwMode="auto">
        <a:xfrm>
          <a:off x="5895975" y="329565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30</xdr:row>
      <xdr:rowOff>123825</xdr:rowOff>
    </xdr:from>
    <xdr:ext cx="152400" cy="193675"/>
    <xdr:sp macro="" textlink="">
      <xdr:nvSpPr>
        <xdr:cNvPr id="9245" name="Text Box 29"/>
        <xdr:cNvSpPr txBox="1">
          <a:spLocks noChangeArrowheads="1"/>
        </xdr:cNvSpPr>
      </xdr:nvSpPr>
      <xdr:spPr bwMode="auto">
        <a:xfrm>
          <a:off x="4048125" y="390525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30</xdr:row>
      <xdr:rowOff>123825</xdr:rowOff>
    </xdr:from>
    <xdr:ext cx="152400" cy="193675"/>
    <xdr:sp macro="" textlink="">
      <xdr:nvSpPr>
        <xdr:cNvPr id="9246" name="Text Box 30"/>
        <xdr:cNvSpPr txBox="1">
          <a:spLocks noChangeArrowheads="1"/>
        </xdr:cNvSpPr>
      </xdr:nvSpPr>
      <xdr:spPr bwMode="auto">
        <a:xfrm>
          <a:off x="4972050" y="390525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30</xdr:row>
      <xdr:rowOff>123825</xdr:rowOff>
    </xdr:from>
    <xdr:ext cx="152400" cy="193675"/>
    <xdr:sp macro="" textlink="">
      <xdr:nvSpPr>
        <xdr:cNvPr id="9247" name="Text Box 31"/>
        <xdr:cNvSpPr txBox="1">
          <a:spLocks noChangeArrowheads="1"/>
        </xdr:cNvSpPr>
      </xdr:nvSpPr>
      <xdr:spPr bwMode="auto">
        <a:xfrm>
          <a:off x="5895975" y="390525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35</xdr:row>
      <xdr:rowOff>123825</xdr:rowOff>
    </xdr:from>
    <xdr:ext cx="152400" cy="193675"/>
    <xdr:sp macro="" textlink="">
      <xdr:nvSpPr>
        <xdr:cNvPr id="9248" name="Text Box 32"/>
        <xdr:cNvSpPr txBox="1">
          <a:spLocks noChangeArrowheads="1"/>
        </xdr:cNvSpPr>
      </xdr:nvSpPr>
      <xdr:spPr bwMode="auto">
        <a:xfrm>
          <a:off x="4048125" y="451485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35</xdr:row>
      <xdr:rowOff>123825</xdr:rowOff>
    </xdr:from>
    <xdr:ext cx="152400" cy="193675"/>
    <xdr:sp macro="" textlink="">
      <xdr:nvSpPr>
        <xdr:cNvPr id="9249" name="Text Box 33"/>
        <xdr:cNvSpPr txBox="1">
          <a:spLocks noChangeArrowheads="1"/>
        </xdr:cNvSpPr>
      </xdr:nvSpPr>
      <xdr:spPr bwMode="auto">
        <a:xfrm>
          <a:off x="4972050" y="451485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35</xdr:row>
      <xdr:rowOff>123825</xdr:rowOff>
    </xdr:from>
    <xdr:ext cx="152400" cy="193675"/>
    <xdr:sp macro="" textlink="">
      <xdr:nvSpPr>
        <xdr:cNvPr id="9250" name="Text Box 34"/>
        <xdr:cNvSpPr txBox="1">
          <a:spLocks noChangeArrowheads="1"/>
        </xdr:cNvSpPr>
      </xdr:nvSpPr>
      <xdr:spPr bwMode="auto">
        <a:xfrm>
          <a:off x="5895975" y="451485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40</xdr:row>
      <xdr:rowOff>123825</xdr:rowOff>
    </xdr:from>
    <xdr:ext cx="152400" cy="193675"/>
    <xdr:sp macro="" textlink="">
      <xdr:nvSpPr>
        <xdr:cNvPr id="9251" name="Text Box 35"/>
        <xdr:cNvSpPr txBox="1">
          <a:spLocks noChangeArrowheads="1"/>
        </xdr:cNvSpPr>
      </xdr:nvSpPr>
      <xdr:spPr bwMode="auto">
        <a:xfrm>
          <a:off x="4048125" y="512445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40</xdr:row>
      <xdr:rowOff>123825</xdr:rowOff>
    </xdr:from>
    <xdr:ext cx="152400" cy="193675"/>
    <xdr:sp macro="" textlink="">
      <xdr:nvSpPr>
        <xdr:cNvPr id="9252" name="Text Box 36"/>
        <xdr:cNvSpPr txBox="1">
          <a:spLocks noChangeArrowheads="1"/>
        </xdr:cNvSpPr>
      </xdr:nvSpPr>
      <xdr:spPr bwMode="auto">
        <a:xfrm>
          <a:off x="4972050" y="512445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40</xdr:row>
      <xdr:rowOff>123825</xdr:rowOff>
    </xdr:from>
    <xdr:ext cx="152400" cy="193675"/>
    <xdr:sp macro="" textlink="">
      <xdr:nvSpPr>
        <xdr:cNvPr id="9253" name="Text Box 37"/>
        <xdr:cNvSpPr txBox="1">
          <a:spLocks noChangeArrowheads="1"/>
        </xdr:cNvSpPr>
      </xdr:nvSpPr>
      <xdr:spPr bwMode="auto">
        <a:xfrm>
          <a:off x="5895975" y="512445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45</xdr:row>
      <xdr:rowOff>123825</xdr:rowOff>
    </xdr:from>
    <xdr:ext cx="152400" cy="193675"/>
    <xdr:sp macro="" textlink="">
      <xdr:nvSpPr>
        <xdr:cNvPr id="9254" name="Text Box 38"/>
        <xdr:cNvSpPr txBox="1">
          <a:spLocks noChangeArrowheads="1"/>
        </xdr:cNvSpPr>
      </xdr:nvSpPr>
      <xdr:spPr bwMode="auto">
        <a:xfrm>
          <a:off x="4048125" y="583882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45</xdr:row>
      <xdr:rowOff>123825</xdr:rowOff>
    </xdr:from>
    <xdr:ext cx="152400" cy="193675"/>
    <xdr:sp macro="" textlink="">
      <xdr:nvSpPr>
        <xdr:cNvPr id="9255" name="Text Box 39"/>
        <xdr:cNvSpPr txBox="1">
          <a:spLocks noChangeArrowheads="1"/>
        </xdr:cNvSpPr>
      </xdr:nvSpPr>
      <xdr:spPr bwMode="auto">
        <a:xfrm>
          <a:off x="4972050" y="583882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45</xdr:row>
      <xdr:rowOff>123825</xdr:rowOff>
    </xdr:from>
    <xdr:ext cx="152400" cy="193675"/>
    <xdr:sp macro="" textlink="">
      <xdr:nvSpPr>
        <xdr:cNvPr id="9256" name="Text Box 40"/>
        <xdr:cNvSpPr txBox="1">
          <a:spLocks noChangeArrowheads="1"/>
        </xdr:cNvSpPr>
      </xdr:nvSpPr>
      <xdr:spPr bwMode="auto">
        <a:xfrm>
          <a:off x="5895975" y="583882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50</xdr:row>
      <xdr:rowOff>123825</xdr:rowOff>
    </xdr:from>
    <xdr:ext cx="152400" cy="193675"/>
    <xdr:sp macro="" textlink="">
      <xdr:nvSpPr>
        <xdr:cNvPr id="9257" name="Text Box 41"/>
        <xdr:cNvSpPr txBox="1">
          <a:spLocks noChangeArrowheads="1"/>
        </xdr:cNvSpPr>
      </xdr:nvSpPr>
      <xdr:spPr bwMode="auto">
        <a:xfrm>
          <a:off x="4048125" y="642937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50</xdr:row>
      <xdr:rowOff>123825</xdr:rowOff>
    </xdr:from>
    <xdr:ext cx="152400" cy="193675"/>
    <xdr:sp macro="" textlink="">
      <xdr:nvSpPr>
        <xdr:cNvPr id="9258" name="Text Box 42"/>
        <xdr:cNvSpPr txBox="1">
          <a:spLocks noChangeArrowheads="1"/>
        </xdr:cNvSpPr>
      </xdr:nvSpPr>
      <xdr:spPr bwMode="auto">
        <a:xfrm>
          <a:off x="4972050" y="642937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50</xdr:row>
      <xdr:rowOff>123825</xdr:rowOff>
    </xdr:from>
    <xdr:ext cx="152400" cy="193675"/>
    <xdr:sp macro="" textlink="">
      <xdr:nvSpPr>
        <xdr:cNvPr id="9259" name="Text Box 43"/>
        <xdr:cNvSpPr txBox="1">
          <a:spLocks noChangeArrowheads="1"/>
        </xdr:cNvSpPr>
      </xdr:nvSpPr>
      <xdr:spPr bwMode="auto">
        <a:xfrm>
          <a:off x="5895975" y="642937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55</xdr:row>
      <xdr:rowOff>123825</xdr:rowOff>
    </xdr:from>
    <xdr:ext cx="152400" cy="193675"/>
    <xdr:sp macro="" textlink="">
      <xdr:nvSpPr>
        <xdr:cNvPr id="9260" name="Text Box 44"/>
        <xdr:cNvSpPr txBox="1">
          <a:spLocks noChangeArrowheads="1"/>
        </xdr:cNvSpPr>
      </xdr:nvSpPr>
      <xdr:spPr bwMode="auto">
        <a:xfrm>
          <a:off x="4048125" y="703897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55</xdr:row>
      <xdr:rowOff>123825</xdr:rowOff>
    </xdr:from>
    <xdr:ext cx="152400" cy="193675"/>
    <xdr:sp macro="" textlink="">
      <xdr:nvSpPr>
        <xdr:cNvPr id="9261" name="Text Box 45"/>
        <xdr:cNvSpPr txBox="1">
          <a:spLocks noChangeArrowheads="1"/>
        </xdr:cNvSpPr>
      </xdr:nvSpPr>
      <xdr:spPr bwMode="auto">
        <a:xfrm>
          <a:off x="4972050" y="703897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55</xdr:row>
      <xdr:rowOff>123825</xdr:rowOff>
    </xdr:from>
    <xdr:ext cx="152400" cy="193675"/>
    <xdr:sp macro="" textlink="">
      <xdr:nvSpPr>
        <xdr:cNvPr id="9262" name="Text Box 46"/>
        <xdr:cNvSpPr txBox="1">
          <a:spLocks noChangeArrowheads="1"/>
        </xdr:cNvSpPr>
      </xdr:nvSpPr>
      <xdr:spPr bwMode="auto">
        <a:xfrm>
          <a:off x="5895975" y="703897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60</xdr:row>
      <xdr:rowOff>123825</xdr:rowOff>
    </xdr:from>
    <xdr:ext cx="152400" cy="193675"/>
    <xdr:sp macro="" textlink="">
      <xdr:nvSpPr>
        <xdr:cNvPr id="9263" name="Text Box 47"/>
        <xdr:cNvSpPr txBox="1">
          <a:spLocks noChangeArrowheads="1"/>
        </xdr:cNvSpPr>
      </xdr:nvSpPr>
      <xdr:spPr bwMode="auto">
        <a:xfrm>
          <a:off x="4048125" y="766762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60</xdr:row>
      <xdr:rowOff>123825</xdr:rowOff>
    </xdr:from>
    <xdr:ext cx="152400" cy="193675"/>
    <xdr:sp macro="" textlink="">
      <xdr:nvSpPr>
        <xdr:cNvPr id="9264" name="Text Box 48"/>
        <xdr:cNvSpPr txBox="1">
          <a:spLocks noChangeArrowheads="1"/>
        </xdr:cNvSpPr>
      </xdr:nvSpPr>
      <xdr:spPr bwMode="auto">
        <a:xfrm>
          <a:off x="4972050" y="766762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60</xdr:row>
      <xdr:rowOff>123825</xdr:rowOff>
    </xdr:from>
    <xdr:ext cx="152400" cy="193675"/>
    <xdr:sp macro="" textlink="">
      <xdr:nvSpPr>
        <xdr:cNvPr id="9265" name="Text Box 49"/>
        <xdr:cNvSpPr txBox="1">
          <a:spLocks noChangeArrowheads="1"/>
        </xdr:cNvSpPr>
      </xdr:nvSpPr>
      <xdr:spPr bwMode="auto">
        <a:xfrm>
          <a:off x="5895975" y="766762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65</xdr:row>
      <xdr:rowOff>123825</xdr:rowOff>
    </xdr:from>
    <xdr:ext cx="152400" cy="193675"/>
    <xdr:sp macro="" textlink="">
      <xdr:nvSpPr>
        <xdr:cNvPr id="9266" name="Text Box 50"/>
        <xdr:cNvSpPr txBox="1">
          <a:spLocks noChangeArrowheads="1"/>
        </xdr:cNvSpPr>
      </xdr:nvSpPr>
      <xdr:spPr bwMode="auto">
        <a:xfrm>
          <a:off x="4048125" y="827722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65</xdr:row>
      <xdr:rowOff>123825</xdr:rowOff>
    </xdr:from>
    <xdr:ext cx="152400" cy="193675"/>
    <xdr:sp macro="" textlink="">
      <xdr:nvSpPr>
        <xdr:cNvPr id="9267" name="Text Box 51"/>
        <xdr:cNvSpPr txBox="1">
          <a:spLocks noChangeArrowheads="1"/>
        </xdr:cNvSpPr>
      </xdr:nvSpPr>
      <xdr:spPr bwMode="auto">
        <a:xfrm>
          <a:off x="4972050" y="827722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65</xdr:row>
      <xdr:rowOff>123825</xdr:rowOff>
    </xdr:from>
    <xdr:ext cx="152400" cy="193675"/>
    <xdr:sp macro="" textlink="">
      <xdr:nvSpPr>
        <xdr:cNvPr id="9268" name="Text Box 52"/>
        <xdr:cNvSpPr txBox="1">
          <a:spLocks noChangeArrowheads="1"/>
        </xdr:cNvSpPr>
      </xdr:nvSpPr>
      <xdr:spPr bwMode="auto">
        <a:xfrm>
          <a:off x="5895975" y="827722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70</xdr:row>
      <xdr:rowOff>123825</xdr:rowOff>
    </xdr:from>
    <xdr:ext cx="152400" cy="193675"/>
    <xdr:sp macro="" textlink="">
      <xdr:nvSpPr>
        <xdr:cNvPr id="9269" name="Text Box 53"/>
        <xdr:cNvSpPr txBox="1">
          <a:spLocks noChangeArrowheads="1"/>
        </xdr:cNvSpPr>
      </xdr:nvSpPr>
      <xdr:spPr bwMode="auto">
        <a:xfrm>
          <a:off x="4048125" y="900112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70</xdr:row>
      <xdr:rowOff>123825</xdr:rowOff>
    </xdr:from>
    <xdr:ext cx="152400" cy="193675"/>
    <xdr:sp macro="" textlink="">
      <xdr:nvSpPr>
        <xdr:cNvPr id="9270" name="Text Box 54"/>
        <xdr:cNvSpPr txBox="1">
          <a:spLocks noChangeArrowheads="1"/>
        </xdr:cNvSpPr>
      </xdr:nvSpPr>
      <xdr:spPr bwMode="auto">
        <a:xfrm>
          <a:off x="4972050" y="900112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70</xdr:row>
      <xdr:rowOff>123825</xdr:rowOff>
    </xdr:from>
    <xdr:ext cx="152400" cy="193675"/>
    <xdr:sp macro="" textlink="">
      <xdr:nvSpPr>
        <xdr:cNvPr id="9271" name="Text Box 55"/>
        <xdr:cNvSpPr txBox="1">
          <a:spLocks noChangeArrowheads="1"/>
        </xdr:cNvSpPr>
      </xdr:nvSpPr>
      <xdr:spPr bwMode="auto">
        <a:xfrm>
          <a:off x="5895975" y="900112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75</xdr:row>
      <xdr:rowOff>123825</xdr:rowOff>
    </xdr:from>
    <xdr:ext cx="152400" cy="193675"/>
    <xdr:sp macro="" textlink="">
      <xdr:nvSpPr>
        <xdr:cNvPr id="9272" name="Text Box 56"/>
        <xdr:cNvSpPr txBox="1">
          <a:spLocks noChangeArrowheads="1"/>
        </xdr:cNvSpPr>
      </xdr:nvSpPr>
      <xdr:spPr bwMode="auto">
        <a:xfrm>
          <a:off x="4048125" y="961072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75</xdr:row>
      <xdr:rowOff>123825</xdr:rowOff>
    </xdr:from>
    <xdr:ext cx="152400" cy="193675"/>
    <xdr:sp macro="" textlink="">
      <xdr:nvSpPr>
        <xdr:cNvPr id="9273" name="Text Box 57"/>
        <xdr:cNvSpPr txBox="1">
          <a:spLocks noChangeArrowheads="1"/>
        </xdr:cNvSpPr>
      </xdr:nvSpPr>
      <xdr:spPr bwMode="auto">
        <a:xfrm>
          <a:off x="4972050" y="961072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75</xdr:row>
      <xdr:rowOff>123825</xdr:rowOff>
    </xdr:from>
    <xdr:ext cx="152400" cy="193675"/>
    <xdr:sp macro="" textlink="">
      <xdr:nvSpPr>
        <xdr:cNvPr id="9274" name="Text Box 58"/>
        <xdr:cNvSpPr txBox="1">
          <a:spLocks noChangeArrowheads="1"/>
        </xdr:cNvSpPr>
      </xdr:nvSpPr>
      <xdr:spPr bwMode="auto">
        <a:xfrm>
          <a:off x="5895975" y="961072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80</xdr:row>
      <xdr:rowOff>123825</xdr:rowOff>
    </xdr:from>
    <xdr:ext cx="152400" cy="193675"/>
    <xdr:sp macro="" textlink="">
      <xdr:nvSpPr>
        <xdr:cNvPr id="9275" name="Text Box 59"/>
        <xdr:cNvSpPr txBox="1">
          <a:spLocks noChangeArrowheads="1"/>
        </xdr:cNvSpPr>
      </xdr:nvSpPr>
      <xdr:spPr bwMode="auto">
        <a:xfrm>
          <a:off x="4048125" y="1023937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80</xdr:row>
      <xdr:rowOff>123825</xdr:rowOff>
    </xdr:from>
    <xdr:ext cx="152400" cy="193675"/>
    <xdr:sp macro="" textlink="">
      <xdr:nvSpPr>
        <xdr:cNvPr id="9276" name="Text Box 60"/>
        <xdr:cNvSpPr txBox="1">
          <a:spLocks noChangeArrowheads="1"/>
        </xdr:cNvSpPr>
      </xdr:nvSpPr>
      <xdr:spPr bwMode="auto">
        <a:xfrm>
          <a:off x="4972050" y="1023937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80</xdr:row>
      <xdr:rowOff>123825</xdr:rowOff>
    </xdr:from>
    <xdr:ext cx="152400" cy="193675"/>
    <xdr:sp macro="" textlink="">
      <xdr:nvSpPr>
        <xdr:cNvPr id="9277" name="Text Box 61"/>
        <xdr:cNvSpPr txBox="1">
          <a:spLocks noChangeArrowheads="1"/>
        </xdr:cNvSpPr>
      </xdr:nvSpPr>
      <xdr:spPr bwMode="auto">
        <a:xfrm>
          <a:off x="5895975" y="1023937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4</xdr:row>
      <xdr:rowOff>123825</xdr:rowOff>
    </xdr:from>
    <xdr:ext cx="152400" cy="193675"/>
    <xdr:sp macro="" textlink="">
      <xdr:nvSpPr>
        <xdr:cNvPr id="9278" name="Text Box 62"/>
        <xdr:cNvSpPr txBox="1">
          <a:spLocks noChangeArrowheads="1"/>
        </xdr:cNvSpPr>
      </xdr:nvSpPr>
      <xdr:spPr bwMode="auto">
        <a:xfrm>
          <a:off x="4972050" y="68580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9</xdr:row>
      <xdr:rowOff>123825</xdr:rowOff>
    </xdr:from>
    <xdr:ext cx="152400" cy="193675"/>
    <xdr:sp macro="" textlink="">
      <xdr:nvSpPr>
        <xdr:cNvPr id="9279" name="Text Box 63"/>
        <xdr:cNvSpPr txBox="1">
          <a:spLocks noChangeArrowheads="1"/>
        </xdr:cNvSpPr>
      </xdr:nvSpPr>
      <xdr:spPr bwMode="auto">
        <a:xfrm>
          <a:off x="4972050" y="128587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20</xdr:row>
      <xdr:rowOff>123825</xdr:rowOff>
    </xdr:from>
    <xdr:ext cx="152400" cy="193675"/>
    <xdr:sp macro="" textlink="">
      <xdr:nvSpPr>
        <xdr:cNvPr id="9280" name="Text Box 64"/>
        <xdr:cNvSpPr txBox="1">
          <a:spLocks noChangeArrowheads="1"/>
        </xdr:cNvSpPr>
      </xdr:nvSpPr>
      <xdr:spPr bwMode="auto">
        <a:xfrm>
          <a:off x="4972050" y="265747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15</xdr:row>
      <xdr:rowOff>123825</xdr:rowOff>
    </xdr:from>
    <xdr:ext cx="152400" cy="193675"/>
    <xdr:sp macro="" textlink="">
      <xdr:nvSpPr>
        <xdr:cNvPr id="9281" name="Text Box 65"/>
        <xdr:cNvSpPr txBox="1">
          <a:spLocks noChangeArrowheads="1"/>
        </xdr:cNvSpPr>
      </xdr:nvSpPr>
      <xdr:spPr bwMode="auto">
        <a:xfrm>
          <a:off x="4972050" y="205740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25</xdr:row>
      <xdr:rowOff>123825</xdr:rowOff>
    </xdr:from>
    <xdr:ext cx="152400" cy="193675"/>
    <xdr:sp macro="" textlink="">
      <xdr:nvSpPr>
        <xdr:cNvPr id="9282" name="Text Box 66"/>
        <xdr:cNvSpPr txBox="1">
          <a:spLocks noChangeArrowheads="1"/>
        </xdr:cNvSpPr>
      </xdr:nvSpPr>
      <xdr:spPr bwMode="auto">
        <a:xfrm>
          <a:off x="4972050" y="329565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30</xdr:row>
      <xdr:rowOff>123825</xdr:rowOff>
    </xdr:from>
    <xdr:ext cx="152400" cy="193675"/>
    <xdr:sp macro="" textlink="">
      <xdr:nvSpPr>
        <xdr:cNvPr id="9283" name="Text Box 67"/>
        <xdr:cNvSpPr txBox="1">
          <a:spLocks noChangeArrowheads="1"/>
        </xdr:cNvSpPr>
      </xdr:nvSpPr>
      <xdr:spPr bwMode="auto">
        <a:xfrm>
          <a:off x="4972050" y="390525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35</xdr:row>
      <xdr:rowOff>123825</xdr:rowOff>
    </xdr:from>
    <xdr:ext cx="152400" cy="193675"/>
    <xdr:sp macro="" textlink="">
      <xdr:nvSpPr>
        <xdr:cNvPr id="9284" name="Text Box 68"/>
        <xdr:cNvSpPr txBox="1">
          <a:spLocks noChangeArrowheads="1"/>
        </xdr:cNvSpPr>
      </xdr:nvSpPr>
      <xdr:spPr bwMode="auto">
        <a:xfrm>
          <a:off x="4972050" y="451485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40</xdr:row>
      <xdr:rowOff>123825</xdr:rowOff>
    </xdr:from>
    <xdr:ext cx="152400" cy="193675"/>
    <xdr:sp macro="" textlink="">
      <xdr:nvSpPr>
        <xdr:cNvPr id="9285" name="Text Box 69"/>
        <xdr:cNvSpPr txBox="1">
          <a:spLocks noChangeArrowheads="1"/>
        </xdr:cNvSpPr>
      </xdr:nvSpPr>
      <xdr:spPr bwMode="auto">
        <a:xfrm>
          <a:off x="4972050" y="512445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45</xdr:row>
      <xdr:rowOff>123825</xdr:rowOff>
    </xdr:from>
    <xdr:ext cx="152400" cy="193675"/>
    <xdr:sp macro="" textlink="">
      <xdr:nvSpPr>
        <xdr:cNvPr id="9286" name="Text Box 70"/>
        <xdr:cNvSpPr txBox="1">
          <a:spLocks noChangeArrowheads="1"/>
        </xdr:cNvSpPr>
      </xdr:nvSpPr>
      <xdr:spPr bwMode="auto">
        <a:xfrm>
          <a:off x="4972050" y="583882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50</xdr:row>
      <xdr:rowOff>123825</xdr:rowOff>
    </xdr:from>
    <xdr:ext cx="152400" cy="193675"/>
    <xdr:sp macro="" textlink="">
      <xdr:nvSpPr>
        <xdr:cNvPr id="9287" name="Text Box 71"/>
        <xdr:cNvSpPr txBox="1">
          <a:spLocks noChangeArrowheads="1"/>
        </xdr:cNvSpPr>
      </xdr:nvSpPr>
      <xdr:spPr bwMode="auto">
        <a:xfrm>
          <a:off x="4972050" y="642937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55</xdr:row>
      <xdr:rowOff>123825</xdr:rowOff>
    </xdr:from>
    <xdr:ext cx="152400" cy="193675"/>
    <xdr:sp macro="" textlink="">
      <xdr:nvSpPr>
        <xdr:cNvPr id="9288" name="Text Box 72"/>
        <xdr:cNvSpPr txBox="1">
          <a:spLocks noChangeArrowheads="1"/>
        </xdr:cNvSpPr>
      </xdr:nvSpPr>
      <xdr:spPr bwMode="auto">
        <a:xfrm>
          <a:off x="4972050" y="703897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60</xdr:row>
      <xdr:rowOff>123825</xdr:rowOff>
    </xdr:from>
    <xdr:ext cx="152400" cy="193675"/>
    <xdr:sp macro="" textlink="">
      <xdr:nvSpPr>
        <xdr:cNvPr id="9289" name="Text Box 73"/>
        <xdr:cNvSpPr txBox="1">
          <a:spLocks noChangeArrowheads="1"/>
        </xdr:cNvSpPr>
      </xdr:nvSpPr>
      <xdr:spPr bwMode="auto">
        <a:xfrm>
          <a:off x="4972050" y="766762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65</xdr:row>
      <xdr:rowOff>123825</xdr:rowOff>
    </xdr:from>
    <xdr:ext cx="152400" cy="193675"/>
    <xdr:sp macro="" textlink="">
      <xdr:nvSpPr>
        <xdr:cNvPr id="9290" name="Text Box 74"/>
        <xdr:cNvSpPr txBox="1">
          <a:spLocks noChangeArrowheads="1"/>
        </xdr:cNvSpPr>
      </xdr:nvSpPr>
      <xdr:spPr bwMode="auto">
        <a:xfrm>
          <a:off x="4972050" y="827722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70</xdr:row>
      <xdr:rowOff>123825</xdr:rowOff>
    </xdr:from>
    <xdr:ext cx="152400" cy="193675"/>
    <xdr:sp macro="" textlink="">
      <xdr:nvSpPr>
        <xdr:cNvPr id="9291" name="Text Box 75"/>
        <xdr:cNvSpPr txBox="1">
          <a:spLocks noChangeArrowheads="1"/>
        </xdr:cNvSpPr>
      </xdr:nvSpPr>
      <xdr:spPr bwMode="auto">
        <a:xfrm>
          <a:off x="4972050" y="900112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75</xdr:row>
      <xdr:rowOff>123825</xdr:rowOff>
    </xdr:from>
    <xdr:ext cx="152400" cy="193675"/>
    <xdr:sp macro="" textlink="">
      <xdr:nvSpPr>
        <xdr:cNvPr id="9292" name="Text Box 76"/>
        <xdr:cNvSpPr txBox="1">
          <a:spLocks noChangeArrowheads="1"/>
        </xdr:cNvSpPr>
      </xdr:nvSpPr>
      <xdr:spPr bwMode="auto">
        <a:xfrm>
          <a:off x="4972050" y="961072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80</xdr:row>
      <xdr:rowOff>123825</xdr:rowOff>
    </xdr:from>
    <xdr:ext cx="152400" cy="193675"/>
    <xdr:sp macro="" textlink="">
      <xdr:nvSpPr>
        <xdr:cNvPr id="9293" name="Text Box 77"/>
        <xdr:cNvSpPr txBox="1">
          <a:spLocks noChangeArrowheads="1"/>
        </xdr:cNvSpPr>
      </xdr:nvSpPr>
      <xdr:spPr bwMode="auto">
        <a:xfrm>
          <a:off x="4972050" y="10239375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50</xdr:row>
      <xdr:rowOff>28575</xdr:rowOff>
    </xdr:from>
    <xdr:to>
      <xdr:col>2</xdr:col>
      <xdr:colOff>1181100</xdr:colOff>
      <xdr:row>50</xdr:row>
      <xdr:rowOff>152400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>
          <a:off x="1619250" y="9515475"/>
          <a:ext cx="2085975" cy="1238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2</xdr:col>
      <xdr:colOff>1162050</xdr:colOff>
      <xdr:row>52</xdr:row>
      <xdr:rowOff>0</xdr:rowOff>
    </xdr:from>
    <xdr:ext cx="152400" cy="200025"/>
    <xdr:sp macro="" textlink="">
      <xdr:nvSpPr>
        <xdr:cNvPr id="8194" name="Text Box 2"/>
        <xdr:cNvSpPr txBox="1">
          <a:spLocks noChangeArrowheads="1"/>
        </xdr:cNvSpPr>
      </xdr:nvSpPr>
      <xdr:spPr bwMode="auto">
        <a:xfrm>
          <a:off x="3686175" y="10077450"/>
          <a:ext cx="152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Excel_97-2003_Worksheet3.xls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Excel_97-2003_Worksheet2.xls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83"/>
  <sheetViews>
    <sheetView tabSelected="1" workbookViewId="0">
      <selection activeCell="K12" sqref="K12"/>
    </sheetView>
  </sheetViews>
  <sheetFormatPr defaultRowHeight="21.75" customHeight="1" x14ac:dyDescent="0.5"/>
  <cols>
    <col min="1" max="1" width="36.5703125" style="36" customWidth="1"/>
    <col min="2" max="5" width="13.28515625" style="25" customWidth="1"/>
    <col min="6" max="41" width="9.140625" style="9"/>
    <col min="42" max="16384" width="9.140625" style="10"/>
  </cols>
  <sheetData>
    <row r="1" spans="1:5" ht="21.75" customHeight="1" x14ac:dyDescent="0.55000000000000004">
      <c r="A1" s="115" t="s">
        <v>217</v>
      </c>
      <c r="B1" s="115"/>
      <c r="C1" s="115"/>
      <c r="D1" s="115"/>
      <c r="E1" s="115"/>
    </row>
    <row r="2" spans="1:5" ht="21.75" customHeight="1" x14ac:dyDescent="0.5">
      <c r="A2" s="8" t="s">
        <v>192</v>
      </c>
      <c r="B2" s="11"/>
      <c r="C2" s="11"/>
      <c r="D2" s="11"/>
      <c r="E2" s="11"/>
    </row>
    <row r="3" spans="1:5" ht="21.75" customHeight="1" x14ac:dyDescent="0.5">
      <c r="A3" s="120" t="s">
        <v>0</v>
      </c>
      <c r="B3" s="116" t="s">
        <v>1</v>
      </c>
      <c r="C3" s="116" t="s">
        <v>2</v>
      </c>
      <c r="D3" s="116"/>
      <c r="E3" s="116"/>
    </row>
    <row r="4" spans="1:5" ht="21.75" customHeight="1" x14ac:dyDescent="0.5">
      <c r="A4" s="121"/>
      <c r="B4" s="116"/>
      <c r="C4" s="118" t="s">
        <v>3</v>
      </c>
      <c r="D4" s="118"/>
      <c r="E4" s="116" t="s">
        <v>4</v>
      </c>
    </row>
    <row r="5" spans="1:5" ht="21.75" customHeight="1" x14ac:dyDescent="0.5">
      <c r="A5" s="121"/>
      <c r="B5" s="117"/>
      <c r="C5" s="14" t="s">
        <v>5</v>
      </c>
      <c r="D5" s="13" t="s">
        <v>7</v>
      </c>
      <c r="E5" s="119"/>
    </row>
    <row r="6" spans="1:5" ht="21.75" customHeight="1" x14ac:dyDescent="0.5">
      <c r="A6" s="122"/>
      <c r="B6" s="117"/>
      <c r="C6" s="15" t="s">
        <v>6</v>
      </c>
      <c r="D6" s="16" t="s">
        <v>8</v>
      </c>
      <c r="E6" s="119"/>
    </row>
    <row r="7" spans="1:5" ht="21.75" customHeight="1" x14ac:dyDescent="0.5">
      <c r="A7" s="17" t="s">
        <v>218</v>
      </c>
      <c r="B7" s="18"/>
      <c r="C7" s="19"/>
      <c r="D7" s="19"/>
      <c r="E7" s="18"/>
    </row>
    <row r="8" spans="1:5" ht="21.75" customHeight="1" x14ac:dyDescent="0.5">
      <c r="A8" s="24" t="s">
        <v>9</v>
      </c>
      <c r="B8" s="20"/>
      <c r="C8" s="18"/>
      <c r="D8" s="18"/>
      <c r="E8" s="21">
        <f t="shared" ref="E8:E26" si="0">B8-C8-D8</f>
        <v>0</v>
      </c>
    </row>
    <row r="9" spans="1:5" ht="21.75" customHeight="1" x14ac:dyDescent="0.5">
      <c r="A9" s="24" t="s">
        <v>103</v>
      </c>
      <c r="B9" s="20"/>
      <c r="C9" s="18"/>
      <c r="D9" s="18"/>
      <c r="E9" s="21">
        <f t="shared" si="0"/>
        <v>0</v>
      </c>
    </row>
    <row r="10" spans="1:5" ht="21.75" customHeight="1" x14ac:dyDescent="0.5">
      <c r="A10" s="24" t="s">
        <v>10</v>
      </c>
      <c r="B10" s="20"/>
      <c r="C10" s="18"/>
      <c r="D10" s="18"/>
      <c r="E10" s="21">
        <f t="shared" si="0"/>
        <v>0</v>
      </c>
    </row>
    <row r="11" spans="1:5" ht="21.75" customHeight="1" x14ac:dyDescent="0.5">
      <c r="A11" s="24" t="s">
        <v>11</v>
      </c>
      <c r="B11" s="20"/>
      <c r="C11" s="18"/>
      <c r="D11" s="18"/>
      <c r="E11" s="21">
        <f t="shared" si="0"/>
        <v>0</v>
      </c>
    </row>
    <row r="12" spans="1:5" ht="21.75" customHeight="1" x14ac:dyDescent="0.5">
      <c r="A12" s="24" t="s">
        <v>12</v>
      </c>
      <c r="B12" s="20"/>
      <c r="C12" s="18"/>
      <c r="D12" s="18"/>
      <c r="E12" s="21">
        <f t="shared" si="0"/>
        <v>0</v>
      </c>
    </row>
    <row r="13" spans="1:5" ht="21.75" customHeight="1" x14ac:dyDescent="0.5">
      <c r="A13" s="24" t="s">
        <v>13</v>
      </c>
      <c r="B13" s="20"/>
      <c r="C13" s="18"/>
      <c r="D13" s="18"/>
      <c r="E13" s="21">
        <f t="shared" si="0"/>
        <v>0</v>
      </c>
    </row>
    <row r="14" spans="1:5" ht="21.75" customHeight="1" x14ac:dyDescent="0.5">
      <c r="A14" s="22" t="s">
        <v>14</v>
      </c>
      <c r="B14" s="21">
        <f>SUM(B8:B13)</f>
        <v>0</v>
      </c>
      <c r="C14" s="21">
        <f>SUM(C8:C13)</f>
        <v>0</v>
      </c>
      <c r="D14" s="21">
        <f>SUM(D8:D13)</f>
        <v>0</v>
      </c>
      <c r="E14" s="21">
        <f>SUM(E8:E13)</f>
        <v>0</v>
      </c>
    </row>
    <row r="15" spans="1:5" ht="21.75" customHeight="1" x14ac:dyDescent="0.5">
      <c r="A15" s="17" t="s">
        <v>219</v>
      </c>
      <c r="B15" s="18"/>
      <c r="C15" s="18"/>
      <c r="D15" s="18"/>
      <c r="E15" s="21"/>
    </row>
    <row r="16" spans="1:5" ht="21.75" customHeight="1" x14ac:dyDescent="0.5">
      <c r="A16" s="24" t="s">
        <v>15</v>
      </c>
      <c r="B16" s="20"/>
      <c r="C16" s="18"/>
      <c r="D16" s="18"/>
      <c r="E16" s="21">
        <f t="shared" si="0"/>
        <v>0</v>
      </c>
    </row>
    <row r="17" spans="1:5" ht="21.75" customHeight="1" x14ac:dyDescent="0.5">
      <c r="A17" s="24" t="s">
        <v>16</v>
      </c>
      <c r="B17" s="20"/>
      <c r="C17" s="18"/>
      <c r="D17" s="18"/>
      <c r="E17" s="21">
        <f t="shared" si="0"/>
        <v>0</v>
      </c>
    </row>
    <row r="18" spans="1:5" ht="21.75" customHeight="1" x14ac:dyDescent="0.5">
      <c r="A18" s="24" t="s">
        <v>17</v>
      </c>
      <c r="B18" s="20"/>
      <c r="C18" s="18"/>
      <c r="D18" s="18"/>
      <c r="E18" s="21">
        <f t="shared" si="0"/>
        <v>0</v>
      </c>
    </row>
    <row r="19" spans="1:5" ht="21.75" customHeight="1" x14ac:dyDescent="0.5">
      <c r="A19" s="24" t="s">
        <v>18</v>
      </c>
      <c r="B19" s="20"/>
      <c r="C19" s="18"/>
      <c r="D19" s="18"/>
      <c r="E19" s="21">
        <f t="shared" si="0"/>
        <v>0</v>
      </c>
    </row>
    <row r="20" spans="1:5" ht="21.75" customHeight="1" x14ac:dyDescent="0.5">
      <c r="A20" s="24" t="s">
        <v>19</v>
      </c>
      <c r="B20" s="20"/>
      <c r="C20" s="18"/>
      <c r="D20" s="18"/>
      <c r="E20" s="21">
        <f t="shared" si="0"/>
        <v>0</v>
      </c>
    </row>
    <row r="21" spans="1:5" ht="21.75" customHeight="1" x14ac:dyDescent="0.5">
      <c r="A21" s="24" t="s">
        <v>20</v>
      </c>
      <c r="B21" s="20"/>
      <c r="C21" s="18"/>
      <c r="D21" s="18"/>
      <c r="E21" s="21">
        <f t="shared" si="0"/>
        <v>0</v>
      </c>
    </row>
    <row r="22" spans="1:5" ht="21.75" customHeight="1" x14ac:dyDescent="0.5">
      <c r="A22" s="22" t="s">
        <v>21</v>
      </c>
      <c r="B22" s="21">
        <f>SUM(B16:B21)</f>
        <v>0</v>
      </c>
      <c r="C22" s="21">
        <f>C16+C17+C18+C19+C20+C21</f>
        <v>0</v>
      </c>
      <c r="D22" s="21">
        <f>D16+D17+D18+D19+D20+D21</f>
        <v>0</v>
      </c>
      <c r="E22" s="21">
        <f t="shared" si="0"/>
        <v>0</v>
      </c>
    </row>
    <row r="23" spans="1:5" ht="21.75" customHeight="1" x14ac:dyDescent="0.5">
      <c r="A23" s="17" t="s">
        <v>220</v>
      </c>
      <c r="B23" s="18"/>
      <c r="C23" s="18"/>
      <c r="D23" s="18"/>
      <c r="E23" s="21"/>
    </row>
    <row r="24" spans="1:5" ht="21.75" customHeight="1" x14ac:dyDescent="0.5">
      <c r="A24" s="42" t="s">
        <v>22</v>
      </c>
      <c r="B24" s="20"/>
      <c r="C24" s="18"/>
      <c r="D24" s="18"/>
      <c r="E24" s="21">
        <f t="shared" si="0"/>
        <v>0</v>
      </c>
    </row>
    <row r="25" spans="1:5" ht="21.75" customHeight="1" x14ac:dyDescent="0.5">
      <c r="A25" s="42" t="s">
        <v>23</v>
      </c>
      <c r="B25" s="20"/>
      <c r="C25" s="18"/>
      <c r="D25" s="18"/>
      <c r="E25" s="21">
        <f t="shared" si="0"/>
        <v>0</v>
      </c>
    </row>
    <row r="26" spans="1:5" ht="21.75" customHeight="1" x14ac:dyDescent="0.5">
      <c r="A26" s="22" t="s">
        <v>24</v>
      </c>
      <c r="B26" s="21">
        <f>SUM(B24:B25)</f>
        <v>0</v>
      </c>
      <c r="C26" s="21">
        <f>SUM(C24:C25)</f>
        <v>0</v>
      </c>
      <c r="D26" s="21">
        <f>SUM(D24:D25)</f>
        <v>0</v>
      </c>
      <c r="E26" s="21">
        <f t="shared" si="0"/>
        <v>0</v>
      </c>
    </row>
    <row r="27" spans="1:5" ht="21.75" customHeight="1" x14ac:dyDescent="0.5">
      <c r="A27" s="22" t="s">
        <v>25</v>
      </c>
      <c r="B27" s="21">
        <f>B14+B22+B26</f>
        <v>0</v>
      </c>
      <c r="C27" s="23"/>
      <c r="D27" s="23"/>
      <c r="E27" s="21">
        <f>B27-C27-D27</f>
        <v>0</v>
      </c>
    </row>
    <row r="28" spans="1:5" ht="21.75" customHeight="1" x14ac:dyDescent="0.5">
      <c r="A28" s="24" t="s">
        <v>203</v>
      </c>
      <c r="B28" s="18" t="e">
        <f>B27*100/B27</f>
        <v>#DIV/0!</v>
      </c>
      <c r="C28" s="18" t="e">
        <f>C27*100/B27</f>
        <v>#DIV/0!</v>
      </c>
      <c r="D28" s="18" t="e">
        <f>D27*100/B27</f>
        <v>#DIV/0!</v>
      </c>
      <c r="E28" s="18" t="e">
        <f>E27*100/B27</f>
        <v>#DIV/0!</v>
      </c>
    </row>
    <row r="29" spans="1:5" ht="21.75" customHeight="1" x14ac:dyDescent="0.5">
      <c r="B29" s="31" t="s">
        <v>221</v>
      </c>
      <c r="C29" s="31" t="s">
        <v>222</v>
      </c>
      <c r="D29" s="31" t="s">
        <v>223</v>
      </c>
      <c r="E29" s="31" t="s">
        <v>224</v>
      </c>
    </row>
    <row r="30" spans="1:5" ht="21.75" customHeight="1" x14ac:dyDescent="0.5">
      <c r="A30" s="43" t="s">
        <v>26</v>
      </c>
    </row>
    <row r="31" spans="1:5" ht="21.75" customHeight="1" x14ac:dyDescent="0.5">
      <c r="A31" s="32"/>
      <c r="B31" s="9"/>
      <c r="C31" s="9"/>
      <c r="D31" s="9"/>
      <c r="E31" s="9"/>
    </row>
    <row r="32" spans="1:5" ht="21.75" customHeight="1" x14ac:dyDescent="0.5">
      <c r="A32" s="29" t="s">
        <v>216</v>
      </c>
      <c r="B32" s="29" t="s">
        <v>208</v>
      </c>
      <c r="C32" s="30"/>
      <c r="D32" s="29" t="s">
        <v>109</v>
      </c>
      <c r="E32" s="9"/>
    </row>
    <row r="33" spans="1:4" s="9" customFormat="1" ht="21.75" customHeight="1" x14ac:dyDescent="0.5">
      <c r="A33" s="28" t="s">
        <v>209</v>
      </c>
      <c r="B33" s="26" t="s">
        <v>210</v>
      </c>
      <c r="C33" s="26" t="s">
        <v>211</v>
      </c>
      <c r="D33" s="26" t="s">
        <v>212</v>
      </c>
    </row>
    <row r="34" spans="1:4" s="9" customFormat="1" ht="21.75" customHeight="1" x14ac:dyDescent="0.5">
      <c r="A34" s="28">
        <v>1</v>
      </c>
      <c r="B34" s="27"/>
      <c r="C34" s="27"/>
      <c r="D34" s="26">
        <f>B34*C32/100</f>
        <v>0</v>
      </c>
    </row>
    <row r="35" spans="1:4" s="9" customFormat="1" ht="21.75" customHeight="1" x14ac:dyDescent="0.5">
      <c r="A35" s="28">
        <v>2</v>
      </c>
      <c r="B35" s="26">
        <f>B34-C34</f>
        <v>0</v>
      </c>
      <c r="C35" s="27"/>
      <c r="D35" s="26">
        <f>B35*C32/100</f>
        <v>0</v>
      </c>
    </row>
    <row r="36" spans="1:4" s="9" customFormat="1" ht="21.75" customHeight="1" x14ac:dyDescent="0.5">
      <c r="A36" s="28">
        <v>3</v>
      </c>
      <c r="B36" s="26">
        <f>B35-C35</f>
        <v>0</v>
      </c>
      <c r="C36" s="27"/>
      <c r="D36" s="26">
        <f>B36*C32/100</f>
        <v>0</v>
      </c>
    </row>
    <row r="37" spans="1:4" s="9" customFormat="1" ht="21.75" customHeight="1" x14ac:dyDescent="0.5">
      <c r="A37" s="28">
        <v>4</v>
      </c>
      <c r="B37" s="26">
        <f>B36-C36</f>
        <v>0</v>
      </c>
      <c r="C37" s="27"/>
      <c r="D37" s="26">
        <f>B37*C32/100</f>
        <v>0</v>
      </c>
    </row>
    <row r="38" spans="1:4" s="9" customFormat="1" ht="21.75" customHeight="1" x14ac:dyDescent="0.5">
      <c r="A38" s="28">
        <v>5</v>
      </c>
      <c r="B38" s="26">
        <f>B37-C37</f>
        <v>0</v>
      </c>
      <c r="C38" s="27"/>
      <c r="D38" s="26">
        <f>B38*C32/100</f>
        <v>0</v>
      </c>
    </row>
    <row r="39" spans="1:4" s="9" customFormat="1" ht="21.75" customHeight="1" x14ac:dyDescent="0.5">
      <c r="A39" s="26"/>
      <c r="B39" s="26" t="s">
        <v>213</v>
      </c>
      <c r="C39" s="26">
        <f>SUM(C34:C38)</f>
        <v>0</v>
      </c>
      <c r="D39" s="26">
        <f>SUM(D34:D38)</f>
        <v>0</v>
      </c>
    </row>
    <row r="40" spans="1:4" s="9" customFormat="1" ht="21.75" customHeight="1" x14ac:dyDescent="0.5">
      <c r="A40" s="26"/>
      <c r="B40" s="26" t="s">
        <v>214</v>
      </c>
      <c r="C40" s="26">
        <f>C39/60</f>
        <v>0</v>
      </c>
      <c r="D40" s="26">
        <f>D39/60</f>
        <v>0</v>
      </c>
    </row>
    <row r="41" spans="1:4" s="9" customFormat="1" ht="21.75" customHeight="1" x14ac:dyDescent="0.5">
      <c r="A41" s="26"/>
      <c r="B41" s="26" t="s">
        <v>215</v>
      </c>
      <c r="C41" s="26">
        <f>C39/5</f>
        <v>0</v>
      </c>
      <c r="D41" s="26">
        <f>D39/5</f>
        <v>0</v>
      </c>
    </row>
    <row r="42" spans="1:4" s="9" customFormat="1" ht="21.75" customHeight="1" x14ac:dyDescent="0.3">
      <c r="A42" s="32"/>
    </row>
    <row r="43" spans="1:4" s="9" customFormat="1" ht="21.75" customHeight="1" x14ac:dyDescent="0.3">
      <c r="A43" s="32"/>
    </row>
    <row r="44" spans="1:4" s="9" customFormat="1" ht="21.75" customHeight="1" x14ac:dyDescent="0.3">
      <c r="A44" s="32"/>
    </row>
    <row r="45" spans="1:4" s="9" customFormat="1" ht="21.75" customHeight="1" x14ac:dyDescent="0.3">
      <c r="A45" s="32"/>
    </row>
    <row r="46" spans="1:4" s="9" customFormat="1" ht="21.75" customHeight="1" x14ac:dyDescent="0.3">
      <c r="A46" s="32"/>
    </row>
    <row r="47" spans="1:4" s="9" customFormat="1" ht="21.75" customHeight="1" x14ac:dyDescent="0.3">
      <c r="A47" s="32"/>
    </row>
    <row r="48" spans="1:4" s="9" customFormat="1" ht="21.75" customHeight="1" x14ac:dyDescent="0.3">
      <c r="A48" s="32"/>
    </row>
    <row r="49" spans="1:1" s="9" customFormat="1" ht="21.75" customHeight="1" x14ac:dyDescent="0.3">
      <c r="A49" s="32"/>
    </row>
    <row r="50" spans="1:1" s="9" customFormat="1" ht="21.75" customHeight="1" x14ac:dyDescent="0.3">
      <c r="A50" s="32"/>
    </row>
    <row r="51" spans="1:1" s="9" customFormat="1" ht="21.75" customHeight="1" x14ac:dyDescent="0.3">
      <c r="A51" s="32"/>
    </row>
    <row r="52" spans="1:1" s="9" customFormat="1" ht="21.75" customHeight="1" x14ac:dyDescent="0.3">
      <c r="A52" s="32"/>
    </row>
    <row r="53" spans="1:1" s="9" customFormat="1" ht="21.75" customHeight="1" x14ac:dyDescent="0.3">
      <c r="A53" s="32"/>
    </row>
    <row r="54" spans="1:1" s="9" customFormat="1" ht="21.75" customHeight="1" x14ac:dyDescent="0.3">
      <c r="A54" s="32"/>
    </row>
    <row r="55" spans="1:1" s="9" customFormat="1" ht="21.75" customHeight="1" x14ac:dyDescent="0.3">
      <c r="A55" s="32"/>
    </row>
    <row r="56" spans="1:1" s="9" customFormat="1" ht="21.75" customHeight="1" x14ac:dyDescent="0.3">
      <c r="A56" s="32"/>
    </row>
    <row r="57" spans="1:1" s="9" customFormat="1" ht="21.75" customHeight="1" x14ac:dyDescent="0.3">
      <c r="A57" s="32"/>
    </row>
    <row r="58" spans="1:1" s="9" customFormat="1" ht="21.75" customHeight="1" x14ac:dyDescent="0.3">
      <c r="A58" s="32"/>
    </row>
    <row r="59" spans="1:1" s="9" customFormat="1" ht="21.75" customHeight="1" x14ac:dyDescent="0.3">
      <c r="A59" s="32"/>
    </row>
    <row r="60" spans="1:1" s="9" customFormat="1" ht="21.75" customHeight="1" x14ac:dyDescent="0.3">
      <c r="A60" s="32"/>
    </row>
    <row r="61" spans="1:1" s="9" customFormat="1" ht="21.75" customHeight="1" x14ac:dyDescent="0.3">
      <c r="A61" s="32"/>
    </row>
    <row r="62" spans="1:1" s="9" customFormat="1" ht="21.75" customHeight="1" x14ac:dyDescent="0.3">
      <c r="A62" s="32"/>
    </row>
    <row r="63" spans="1:1" s="9" customFormat="1" ht="21.75" customHeight="1" x14ac:dyDescent="0.3">
      <c r="A63" s="32"/>
    </row>
    <row r="64" spans="1:1" s="9" customFormat="1" ht="21.75" customHeight="1" x14ac:dyDescent="0.3">
      <c r="A64" s="32"/>
    </row>
    <row r="65" spans="1:1" s="9" customFormat="1" ht="21.75" customHeight="1" x14ac:dyDescent="0.3">
      <c r="A65" s="32"/>
    </row>
    <row r="66" spans="1:1" s="9" customFormat="1" ht="21.75" customHeight="1" x14ac:dyDescent="0.3">
      <c r="A66" s="32"/>
    </row>
    <row r="67" spans="1:1" s="9" customFormat="1" ht="21.75" customHeight="1" x14ac:dyDescent="0.3">
      <c r="A67" s="32"/>
    </row>
    <row r="68" spans="1:1" s="9" customFormat="1" ht="21.75" customHeight="1" x14ac:dyDescent="0.3">
      <c r="A68" s="32"/>
    </row>
    <row r="69" spans="1:1" s="9" customFormat="1" ht="21.75" customHeight="1" x14ac:dyDescent="0.3">
      <c r="A69" s="32"/>
    </row>
    <row r="70" spans="1:1" s="9" customFormat="1" ht="21.75" customHeight="1" x14ac:dyDescent="0.3">
      <c r="A70" s="32"/>
    </row>
    <row r="71" spans="1:1" s="9" customFormat="1" ht="21.75" customHeight="1" x14ac:dyDescent="0.3">
      <c r="A71" s="32"/>
    </row>
    <row r="72" spans="1:1" s="9" customFormat="1" ht="21.75" customHeight="1" x14ac:dyDescent="0.3">
      <c r="A72" s="32"/>
    </row>
    <row r="73" spans="1:1" s="9" customFormat="1" ht="21.75" customHeight="1" x14ac:dyDescent="0.3">
      <c r="A73" s="32"/>
    </row>
    <row r="74" spans="1:1" s="9" customFormat="1" ht="21.75" customHeight="1" x14ac:dyDescent="0.3">
      <c r="A74" s="32"/>
    </row>
    <row r="75" spans="1:1" s="9" customFormat="1" ht="21.75" customHeight="1" x14ac:dyDescent="0.3">
      <c r="A75" s="32"/>
    </row>
    <row r="76" spans="1:1" s="9" customFormat="1" ht="21.75" customHeight="1" x14ac:dyDescent="0.3">
      <c r="A76" s="32"/>
    </row>
    <row r="77" spans="1:1" s="9" customFormat="1" ht="21.75" customHeight="1" x14ac:dyDescent="0.3">
      <c r="A77" s="32"/>
    </row>
    <row r="78" spans="1:1" s="9" customFormat="1" ht="21.75" customHeight="1" x14ac:dyDescent="0.3">
      <c r="A78" s="32"/>
    </row>
    <row r="79" spans="1:1" s="9" customFormat="1" ht="21.75" customHeight="1" x14ac:dyDescent="0.3">
      <c r="A79" s="32"/>
    </row>
    <row r="80" spans="1:1" s="9" customFormat="1" ht="21.75" customHeight="1" x14ac:dyDescent="0.3">
      <c r="A80" s="32"/>
    </row>
    <row r="81" spans="1:1" s="9" customFormat="1" ht="21.75" customHeight="1" x14ac:dyDescent="0.3">
      <c r="A81" s="32"/>
    </row>
    <row r="82" spans="1:1" s="9" customFormat="1" ht="21.75" customHeight="1" x14ac:dyDescent="0.3">
      <c r="A82" s="32"/>
    </row>
    <row r="83" spans="1:1" s="9" customFormat="1" ht="21.75" customHeight="1" x14ac:dyDescent="0.3">
      <c r="A83" s="32"/>
    </row>
  </sheetData>
  <mergeCells count="6">
    <mergeCell ref="A1:E1"/>
    <mergeCell ref="B3:B6"/>
    <mergeCell ref="C3:E3"/>
    <mergeCell ref="C4:D4"/>
    <mergeCell ref="E4:E6"/>
    <mergeCell ref="A3:A6"/>
  </mergeCells>
  <phoneticPr fontId="0" type="noConversion"/>
  <pageMargins left="0.74803149606299213" right="0.55118110236220474" top="0.98425196850393704" bottom="0.98425196850393704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xcel.Sheet.8" shapeId="1047" r:id="rId4">
          <objectPr defaultSize="0" autoPict="0" r:id="rId5">
            <anchor moveWithCells="1" sizeWithCells="1">
              <from>
                <xdr:col>0</xdr:col>
                <xdr:colOff>0</xdr:colOff>
                <xdr:row>30</xdr:row>
                <xdr:rowOff>0</xdr:rowOff>
              </from>
              <to>
                <xdr:col>5</xdr:col>
                <xdr:colOff>0</xdr:colOff>
                <xdr:row>30</xdr:row>
                <xdr:rowOff>0</xdr:rowOff>
              </to>
            </anchor>
          </objectPr>
        </oleObject>
      </mc:Choice>
      <mc:Fallback>
        <oleObject progId="Excel.Sheet.8" shapeId="1047" r:id="rId4"/>
      </mc:Fallback>
    </mc:AlternateContent>
    <mc:AlternateContent xmlns:mc="http://schemas.openxmlformats.org/markup-compatibility/2006">
      <mc:Choice Requires="x14">
        <oleObject progId="Excel.Sheet.8" shapeId="1046" r:id="rId6">
          <objectPr defaultSize="0" autoPict="0" r:id="rId7">
            <anchor moveWithCells="1" sizeWithCells="1">
              <from>
                <xdr:col>0</xdr:col>
                <xdr:colOff>0</xdr:colOff>
                <xdr:row>30</xdr:row>
                <xdr:rowOff>0</xdr:rowOff>
              </from>
              <to>
                <xdr:col>5</xdr:col>
                <xdr:colOff>0</xdr:colOff>
                <xdr:row>30</xdr:row>
                <xdr:rowOff>0</xdr:rowOff>
              </to>
            </anchor>
          </objectPr>
        </oleObject>
      </mc:Choice>
      <mc:Fallback>
        <oleObject progId="Excel.Sheet.8" shapeId="1046" r:id="rId6"/>
      </mc:Fallback>
    </mc:AlternateContent>
    <mc:AlternateContent xmlns:mc="http://schemas.openxmlformats.org/markup-compatibility/2006">
      <mc:Choice Requires="x14">
        <oleObject progId="Excel.Sheet.8" shapeId="1026" r:id="rId8">
          <objectPr defaultSize="0" autoPict="0" r:id="rId9">
            <anchor moveWithCells="1" sizeWithCells="1">
              <from>
                <xdr:col>0</xdr:col>
                <xdr:colOff>0</xdr:colOff>
                <xdr:row>30</xdr:row>
                <xdr:rowOff>0</xdr:rowOff>
              </from>
              <to>
                <xdr:col>5</xdr:col>
                <xdr:colOff>0</xdr:colOff>
                <xdr:row>30</xdr:row>
                <xdr:rowOff>0</xdr:rowOff>
              </to>
            </anchor>
          </objectPr>
        </oleObject>
      </mc:Choice>
      <mc:Fallback>
        <oleObject progId="Excel.Sheet.8" shapeId="1026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selection activeCell="J59" sqref="I59:J59"/>
    </sheetView>
  </sheetViews>
  <sheetFormatPr defaultRowHeight="23.25" x14ac:dyDescent="0.5"/>
  <cols>
    <col min="1" max="1" width="39" style="36" customWidth="1"/>
    <col min="2" max="4" width="12.7109375" style="25" customWidth="1"/>
    <col min="5" max="7" width="7.5703125" style="35" customWidth="1"/>
    <col min="8" max="16384" width="9.140625" style="10"/>
  </cols>
  <sheetData>
    <row r="1" spans="1:7" s="36" customFormat="1" ht="21.75" customHeight="1" x14ac:dyDescent="0.5">
      <c r="A1" s="33" t="s">
        <v>193</v>
      </c>
      <c r="B1" s="34"/>
      <c r="C1" s="34"/>
      <c r="D1" s="34"/>
      <c r="E1" s="35"/>
      <c r="F1" s="35"/>
      <c r="G1" s="35"/>
    </row>
    <row r="2" spans="1:7" s="36" customFormat="1" ht="21.75" customHeight="1" x14ac:dyDescent="0.5">
      <c r="A2" s="123" t="s">
        <v>27</v>
      </c>
      <c r="B2" s="123"/>
      <c r="C2" s="123"/>
      <c r="D2" s="123"/>
      <c r="E2" s="123"/>
      <c r="F2" s="123"/>
      <c r="G2" s="123"/>
    </row>
    <row r="3" spans="1:7" s="36" customFormat="1" ht="21.75" customHeight="1" x14ac:dyDescent="0.5">
      <c r="A3" s="123" t="s">
        <v>28</v>
      </c>
      <c r="B3" s="123"/>
      <c r="C3" s="123"/>
      <c r="D3" s="123"/>
      <c r="E3" s="123"/>
      <c r="F3" s="123"/>
      <c r="G3" s="123"/>
    </row>
    <row r="4" spans="1:7" s="36" customFormat="1" ht="21.75" customHeight="1" x14ac:dyDescent="0.5">
      <c r="A4" s="123" t="s">
        <v>29</v>
      </c>
      <c r="B4" s="123"/>
      <c r="C4" s="123"/>
      <c r="D4" s="123"/>
      <c r="E4" s="123"/>
      <c r="F4" s="123"/>
      <c r="G4" s="123"/>
    </row>
    <row r="5" spans="1:7" s="36" customFormat="1" ht="21.75" customHeight="1" x14ac:dyDescent="0.5">
      <c r="A5" s="37"/>
      <c r="B5" s="34"/>
      <c r="C5" s="34"/>
      <c r="D5" s="34"/>
      <c r="E5" s="35"/>
      <c r="F5" s="35"/>
      <c r="G5" s="35"/>
    </row>
    <row r="6" spans="1:7" s="36" customFormat="1" ht="21.75" customHeight="1" x14ac:dyDescent="0.5">
      <c r="A6" s="113" t="s">
        <v>0</v>
      </c>
      <c r="B6" s="12" t="s">
        <v>30</v>
      </c>
      <c r="C6" s="12" t="s">
        <v>31</v>
      </c>
      <c r="D6" s="12" t="s">
        <v>32</v>
      </c>
      <c r="E6" s="12" t="s">
        <v>30</v>
      </c>
      <c r="F6" s="12" t="s">
        <v>31</v>
      </c>
      <c r="G6" s="12" t="s">
        <v>32</v>
      </c>
    </row>
    <row r="7" spans="1:7" s="36" customFormat="1" ht="21.75" customHeight="1" x14ac:dyDescent="0.5">
      <c r="A7" s="114" t="s">
        <v>204</v>
      </c>
      <c r="B7" s="26"/>
      <c r="C7" s="26"/>
      <c r="D7" s="26"/>
      <c r="E7" s="38" t="s">
        <v>109</v>
      </c>
      <c r="F7" s="38" t="s">
        <v>109</v>
      </c>
      <c r="G7" s="38" t="s">
        <v>109</v>
      </c>
    </row>
    <row r="8" spans="1:7" ht="21.75" customHeight="1" x14ac:dyDescent="0.5">
      <c r="A8" s="24" t="s">
        <v>33</v>
      </c>
      <c r="B8" s="20"/>
      <c r="C8" s="20"/>
      <c r="D8" s="20"/>
      <c r="E8" s="39" t="e">
        <f>B8*100/B8</f>
        <v>#DIV/0!</v>
      </c>
      <c r="F8" s="39" t="e">
        <f>C8*100/C8</f>
        <v>#DIV/0!</v>
      </c>
      <c r="G8" s="39" t="e">
        <f>D8*100/D8</f>
        <v>#DIV/0!</v>
      </c>
    </row>
    <row r="9" spans="1:7" ht="21.75" customHeight="1" x14ac:dyDescent="0.5">
      <c r="A9" s="24" t="s">
        <v>230</v>
      </c>
      <c r="B9" s="18">
        <f>B58</f>
        <v>0</v>
      </c>
      <c r="C9" s="18">
        <f>C58</f>
        <v>0</v>
      </c>
      <c r="D9" s="18">
        <f>D58</f>
        <v>0</v>
      </c>
      <c r="E9" s="39" t="e">
        <f>B9*100/B8</f>
        <v>#DIV/0!</v>
      </c>
      <c r="F9" s="39" t="e">
        <f>C9*100/C8</f>
        <v>#DIV/0!</v>
      </c>
      <c r="G9" s="39" t="e">
        <f>D9*100/D8</f>
        <v>#DIV/0!</v>
      </c>
    </row>
    <row r="10" spans="1:7" ht="21.75" customHeight="1" x14ac:dyDescent="0.5">
      <c r="A10" s="24" t="s">
        <v>231</v>
      </c>
      <c r="B10" s="18">
        <f>B8-B9</f>
        <v>0</v>
      </c>
      <c r="C10" s="18">
        <f>C8-C9</f>
        <v>0</v>
      </c>
      <c r="D10" s="18">
        <f>D8-D9</f>
        <v>0</v>
      </c>
      <c r="E10" s="39" t="e">
        <f>B10*100/B8</f>
        <v>#DIV/0!</v>
      </c>
      <c r="F10" s="39" t="e">
        <f>C10*100/C8</f>
        <v>#DIV/0!</v>
      </c>
      <c r="G10" s="39" t="e">
        <f>D10*100/D8</f>
        <v>#DIV/0!</v>
      </c>
    </row>
    <row r="11" spans="1:7" s="36" customFormat="1" ht="21.75" customHeight="1" x14ac:dyDescent="0.5">
      <c r="A11" s="17" t="s">
        <v>232</v>
      </c>
      <c r="B11" s="18"/>
      <c r="C11" s="18"/>
      <c r="D11" s="18"/>
      <c r="E11" s="39"/>
      <c r="F11" s="39"/>
      <c r="G11" s="39"/>
    </row>
    <row r="12" spans="1:7" ht="21.75" customHeight="1" x14ac:dyDescent="0.5">
      <c r="A12" s="24" t="s">
        <v>34</v>
      </c>
      <c r="B12" s="20"/>
      <c r="C12" s="20"/>
      <c r="D12" s="20"/>
      <c r="E12" s="39" t="e">
        <f>B12*100/B8</f>
        <v>#DIV/0!</v>
      </c>
      <c r="F12" s="39" t="e">
        <f>C12*100/C8</f>
        <v>#DIV/0!</v>
      </c>
      <c r="G12" s="39" t="e">
        <f>D12*100/D8</f>
        <v>#DIV/0!</v>
      </c>
    </row>
    <row r="13" spans="1:7" ht="21.75" customHeight="1" x14ac:dyDescent="0.5">
      <c r="A13" s="24" t="s">
        <v>146</v>
      </c>
      <c r="B13" s="20"/>
      <c r="C13" s="20"/>
      <c r="D13" s="20"/>
      <c r="E13" s="39" t="e">
        <f>B13*100/B8</f>
        <v>#DIV/0!</v>
      </c>
      <c r="F13" s="39" t="e">
        <f>C13*100/C8</f>
        <v>#DIV/0!</v>
      </c>
      <c r="G13" s="39" t="e">
        <f>D13*100/D8</f>
        <v>#DIV/0!</v>
      </c>
    </row>
    <row r="14" spans="1:7" ht="21.75" customHeight="1" x14ac:dyDescent="0.5">
      <c r="A14" s="24" t="s">
        <v>198</v>
      </c>
      <c r="B14" s="20"/>
      <c r="C14" s="20"/>
      <c r="D14" s="20"/>
      <c r="E14" s="39" t="e">
        <f>B14*100/B8</f>
        <v>#DIV/0!</v>
      </c>
      <c r="F14" s="39" t="e">
        <f>C14*100/C8</f>
        <v>#DIV/0!</v>
      </c>
      <c r="G14" s="39" t="e">
        <f>D14*100/D8</f>
        <v>#DIV/0!</v>
      </c>
    </row>
    <row r="15" spans="1:7" ht="21.75" customHeight="1" x14ac:dyDescent="0.5">
      <c r="A15" s="24" t="s">
        <v>225</v>
      </c>
      <c r="B15" s="20"/>
      <c r="C15" s="20"/>
      <c r="D15" s="20"/>
      <c r="E15" s="39" t="e">
        <f>B15*100/B8</f>
        <v>#DIV/0!</v>
      </c>
      <c r="F15" s="39" t="e">
        <f>C15*100/C8</f>
        <v>#DIV/0!</v>
      </c>
      <c r="G15" s="39" t="e">
        <f>D15*100/D8</f>
        <v>#DIV/0!</v>
      </c>
    </row>
    <row r="16" spans="1:7" s="36" customFormat="1" ht="21.75" customHeight="1" x14ac:dyDescent="0.5">
      <c r="A16" s="17" t="s">
        <v>36</v>
      </c>
      <c r="B16" s="18">
        <f>B12+B13+B14+B15</f>
        <v>0</v>
      </c>
      <c r="C16" s="18">
        <f>C12+C13+C14+C15</f>
        <v>0</v>
      </c>
      <c r="D16" s="18">
        <f>D12+D13+D14+D15</f>
        <v>0</v>
      </c>
      <c r="E16" s="39" t="e">
        <f>B16*100/B8</f>
        <v>#DIV/0!</v>
      </c>
      <c r="F16" s="39" t="e">
        <f>C16*100/C8</f>
        <v>#DIV/0!</v>
      </c>
      <c r="G16" s="39" t="e">
        <f>D16*100/D8</f>
        <v>#DIV/0!</v>
      </c>
    </row>
    <row r="17" spans="1:8" s="36" customFormat="1" ht="21.75" customHeight="1" x14ac:dyDescent="0.5">
      <c r="A17" s="17" t="s">
        <v>226</v>
      </c>
      <c r="B17" s="18">
        <f>B10-B16</f>
        <v>0</v>
      </c>
      <c r="C17" s="18">
        <f>C10-C16</f>
        <v>0</v>
      </c>
      <c r="D17" s="18">
        <f>D10-D16</f>
        <v>0</v>
      </c>
      <c r="E17" s="39" t="e">
        <f>B17*100/B8</f>
        <v>#DIV/0!</v>
      </c>
      <c r="F17" s="39" t="e">
        <f>C17*100/C8</f>
        <v>#DIV/0!</v>
      </c>
      <c r="G17" s="39" t="e">
        <f>D17*100/D8</f>
        <v>#DIV/0!</v>
      </c>
    </row>
    <row r="18" spans="1:8" ht="21.75" customHeight="1" x14ac:dyDescent="0.5">
      <c r="A18" s="53" t="s">
        <v>233</v>
      </c>
      <c r="B18" s="20">
        <v>0</v>
      </c>
      <c r="C18" s="20">
        <v>0</v>
      </c>
      <c r="D18" s="20">
        <v>0</v>
      </c>
      <c r="E18" s="39" t="e">
        <f>B18*100/B8</f>
        <v>#DIV/0!</v>
      </c>
      <c r="F18" s="39" t="e">
        <f>C18*100/C10</f>
        <v>#DIV/0!</v>
      </c>
      <c r="G18" s="39" t="e">
        <f>D18*100/D10</f>
        <v>#DIV/0!</v>
      </c>
    </row>
    <row r="19" spans="1:8" s="36" customFormat="1" ht="21.75" customHeight="1" x14ac:dyDescent="0.5">
      <c r="A19" s="17" t="s">
        <v>227</v>
      </c>
      <c r="B19" s="18">
        <f>B17+B18</f>
        <v>0</v>
      </c>
      <c r="C19" s="18">
        <f>C17+C18</f>
        <v>0</v>
      </c>
      <c r="D19" s="18">
        <f>D17+D18</f>
        <v>0</v>
      </c>
      <c r="E19" s="39" t="e">
        <f>B19*100/B8</f>
        <v>#DIV/0!</v>
      </c>
      <c r="F19" s="39" t="e">
        <f>C19*100/C8</f>
        <v>#DIV/0!</v>
      </c>
      <c r="G19" s="39" t="e">
        <f>D19*100/D8</f>
        <v>#DIV/0!</v>
      </c>
    </row>
    <row r="20" spans="1:8" s="36" customFormat="1" ht="21.75" customHeight="1" x14ac:dyDescent="0.5">
      <c r="A20" s="53" t="s">
        <v>234</v>
      </c>
      <c r="B20" s="18">
        <f>'งบ ตท'!D34</f>
        <v>0</v>
      </c>
      <c r="C20" s="18">
        <f>'งบ ตท'!D35</f>
        <v>0</v>
      </c>
      <c r="D20" s="18">
        <f>'งบ ตท'!D36</f>
        <v>0</v>
      </c>
      <c r="E20" s="39" t="e">
        <f>B20*100/B8</f>
        <v>#DIV/0!</v>
      </c>
      <c r="F20" s="39" t="e">
        <f>C20*100/C8</f>
        <v>#DIV/0!</v>
      </c>
      <c r="G20" s="39" t="e">
        <f>D20*100/D8</f>
        <v>#DIV/0!</v>
      </c>
    </row>
    <row r="21" spans="1:8" s="36" customFormat="1" ht="21.75" customHeight="1" x14ac:dyDescent="0.5">
      <c r="A21" s="17" t="s">
        <v>228</v>
      </c>
      <c r="B21" s="18">
        <f>B19-B20</f>
        <v>0</v>
      </c>
      <c r="C21" s="18">
        <f>C19-C20</f>
        <v>0</v>
      </c>
      <c r="D21" s="18">
        <f>D19-D20</f>
        <v>0</v>
      </c>
      <c r="E21" s="39" t="e">
        <f>B21*100/B8</f>
        <v>#DIV/0!</v>
      </c>
      <c r="F21" s="39" t="e">
        <f>C21*100/C8</f>
        <v>#DIV/0!</v>
      </c>
      <c r="G21" s="39" t="e">
        <f>D21*100/D8</f>
        <v>#DIV/0!</v>
      </c>
    </row>
    <row r="22" spans="1:8" s="36" customFormat="1" ht="21.75" customHeight="1" x14ac:dyDescent="0.5">
      <c r="A22" s="53" t="s">
        <v>235</v>
      </c>
      <c r="B22" s="18">
        <f>0.005*B8</f>
        <v>0</v>
      </c>
      <c r="C22" s="18">
        <f>0.005*C8</f>
        <v>0</v>
      </c>
      <c r="D22" s="18">
        <f>0.005*D8</f>
        <v>0</v>
      </c>
      <c r="E22" s="39" t="e">
        <f>B22*100/B8</f>
        <v>#DIV/0!</v>
      </c>
      <c r="F22" s="39" t="e">
        <f>C22*100/C8</f>
        <v>#DIV/0!</v>
      </c>
      <c r="G22" s="39" t="e">
        <f>D22*100/D8</f>
        <v>#DIV/0!</v>
      </c>
    </row>
    <row r="23" spans="1:8" s="36" customFormat="1" ht="21.75" customHeight="1" x14ac:dyDescent="0.5">
      <c r="A23" s="17" t="s">
        <v>229</v>
      </c>
      <c r="B23" s="18">
        <f>B21-B22</f>
        <v>0</v>
      </c>
      <c r="C23" s="18">
        <f>C21-C22</f>
        <v>0</v>
      </c>
      <c r="D23" s="18">
        <f>D21-D22</f>
        <v>0</v>
      </c>
      <c r="E23" s="39" t="e">
        <f>B23*100/B8</f>
        <v>#DIV/0!</v>
      </c>
      <c r="F23" s="39" t="e">
        <f>C23*100/C8</f>
        <v>#DIV/0!</v>
      </c>
      <c r="G23" s="39" t="e">
        <f>D23*100/D8</f>
        <v>#DIV/0!</v>
      </c>
    </row>
    <row r="24" spans="1:8" ht="21.75" customHeight="1" x14ac:dyDescent="0.5">
      <c r="A24" s="44"/>
    </row>
    <row r="25" spans="1:8" ht="21.75" customHeight="1" x14ac:dyDescent="0.5"/>
    <row r="26" spans="1:8" ht="21.75" customHeight="1" x14ac:dyDescent="0.5">
      <c r="H26" s="40"/>
    </row>
    <row r="27" spans="1:8" ht="21.75" customHeight="1" x14ac:dyDescent="0.5"/>
    <row r="28" spans="1:8" ht="21.75" customHeight="1" x14ac:dyDescent="0.5"/>
    <row r="29" spans="1:8" ht="21.75" customHeight="1" x14ac:dyDescent="0.5"/>
    <row r="30" spans="1:8" ht="21.75" customHeight="1" x14ac:dyDescent="0.5"/>
    <row r="31" spans="1:8" ht="21.75" customHeight="1" x14ac:dyDescent="0.5"/>
    <row r="32" spans="1:8" ht="21.75" customHeight="1" x14ac:dyDescent="0.5"/>
    <row r="33" spans="1:7" ht="21.75" customHeight="1" x14ac:dyDescent="0.5"/>
    <row r="34" spans="1:7" ht="21.75" customHeight="1" x14ac:dyDescent="0.5">
      <c r="C34" s="1"/>
      <c r="D34" s="1"/>
    </row>
    <row r="35" spans="1:7" s="36" customFormat="1" ht="21.75" customHeight="1" x14ac:dyDescent="0.5">
      <c r="A35" s="41" t="s">
        <v>37</v>
      </c>
      <c r="B35" s="34"/>
      <c r="C35" s="34"/>
      <c r="D35" s="34"/>
      <c r="E35" s="35"/>
      <c r="F35" s="35"/>
      <c r="G35" s="35"/>
    </row>
    <row r="36" spans="1:7" s="36" customFormat="1" ht="21.75" customHeight="1" x14ac:dyDescent="0.5">
      <c r="A36" s="24"/>
      <c r="B36" s="12" t="s">
        <v>38</v>
      </c>
      <c r="C36" s="12" t="s">
        <v>39</v>
      </c>
      <c r="D36" s="12" t="s">
        <v>40</v>
      </c>
      <c r="E36" s="12" t="s">
        <v>38</v>
      </c>
      <c r="F36" s="12" t="s">
        <v>39</v>
      </c>
      <c r="G36" s="12" t="s">
        <v>40</v>
      </c>
    </row>
    <row r="37" spans="1:7" s="36" customFormat="1" ht="21.75" customHeight="1" x14ac:dyDescent="0.5">
      <c r="A37" s="24"/>
      <c r="B37" s="12"/>
      <c r="C37" s="12"/>
      <c r="D37" s="12"/>
      <c r="E37" s="39" t="s">
        <v>109</v>
      </c>
      <c r="F37" s="39" t="s">
        <v>109</v>
      </c>
      <c r="G37" s="39" t="s">
        <v>109</v>
      </c>
    </row>
    <row r="38" spans="1:7" s="36" customFormat="1" ht="21.75" customHeight="1" x14ac:dyDescent="0.5">
      <c r="A38" s="24" t="s">
        <v>41</v>
      </c>
      <c r="B38" s="18">
        <f>'งบ ตท'!B8</f>
        <v>0</v>
      </c>
      <c r="C38" s="18">
        <f>B43</f>
        <v>0</v>
      </c>
      <c r="D38" s="18">
        <f>C43</f>
        <v>0</v>
      </c>
      <c r="E38" s="39" t="e">
        <f>B38*100/B8</f>
        <v>#DIV/0!</v>
      </c>
      <c r="F38" s="39" t="e">
        <f>C38*100/C8</f>
        <v>#DIV/0!</v>
      </c>
      <c r="G38" s="39" t="e">
        <f>D38*100/D8</f>
        <v>#DIV/0!</v>
      </c>
    </row>
    <row r="39" spans="1:7" ht="21.75" customHeight="1" x14ac:dyDescent="0.5">
      <c r="A39" s="53" t="s">
        <v>42</v>
      </c>
      <c r="B39" s="20"/>
      <c r="C39" s="20"/>
      <c r="D39" s="20"/>
      <c r="E39" s="39" t="e">
        <f>B39*100/B8</f>
        <v>#DIV/0!</v>
      </c>
      <c r="F39" s="39" t="e">
        <f>C39*100/C8</f>
        <v>#DIV/0!</v>
      </c>
      <c r="G39" s="39" t="e">
        <f>D39*100/D8</f>
        <v>#DIV/0!</v>
      </c>
    </row>
    <row r="40" spans="1:7" ht="21.75" customHeight="1" x14ac:dyDescent="0.5">
      <c r="A40" s="53" t="s">
        <v>43</v>
      </c>
      <c r="B40" s="20"/>
      <c r="C40" s="20"/>
      <c r="D40" s="20"/>
      <c r="E40" s="39" t="e">
        <f>B40*100/B8</f>
        <v>#DIV/0!</v>
      </c>
      <c r="F40" s="39" t="e">
        <f>C40*100/C8</f>
        <v>#DIV/0!</v>
      </c>
      <c r="G40" s="39" t="e">
        <f>D40*100/D8</f>
        <v>#DIV/0!</v>
      </c>
    </row>
    <row r="41" spans="1:7" ht="21.75" customHeight="1" x14ac:dyDescent="0.5">
      <c r="A41" s="53" t="s">
        <v>44</v>
      </c>
      <c r="B41" s="20"/>
      <c r="C41" s="20"/>
      <c r="D41" s="20"/>
      <c r="E41" s="39" t="e">
        <f>B41*100/B8</f>
        <v>#DIV/0!</v>
      </c>
      <c r="F41" s="39" t="e">
        <f>C41*100/C8</f>
        <v>#DIV/0!</v>
      </c>
      <c r="G41" s="39" t="e">
        <f>D41*100/D8</f>
        <v>#DIV/0!</v>
      </c>
    </row>
    <row r="42" spans="1:7" s="36" customFormat="1" ht="21.75" customHeight="1" x14ac:dyDescent="0.5">
      <c r="A42" s="24" t="s">
        <v>45</v>
      </c>
      <c r="B42" s="18">
        <f>SUM(B38:B41)</f>
        <v>0</v>
      </c>
      <c r="C42" s="18">
        <f>SUM(C38:C41)</f>
        <v>0</v>
      </c>
      <c r="D42" s="18">
        <f>SUM(D38:D41)</f>
        <v>0</v>
      </c>
      <c r="E42" s="39" t="e">
        <f>B42*100/B8</f>
        <v>#DIV/0!</v>
      </c>
      <c r="F42" s="39" t="e">
        <f>C42*100/C8</f>
        <v>#DIV/0!</v>
      </c>
      <c r="G42" s="39" t="e">
        <f>D42*100/D8</f>
        <v>#DIV/0!</v>
      </c>
    </row>
    <row r="43" spans="1:7" ht="21.75" customHeight="1" x14ac:dyDescent="0.5">
      <c r="A43" s="53" t="s">
        <v>46</v>
      </c>
      <c r="B43" s="20"/>
      <c r="C43" s="20"/>
      <c r="D43" s="20"/>
      <c r="E43" s="39" t="e">
        <f>B43*100/B8</f>
        <v>#DIV/0!</v>
      </c>
      <c r="F43" s="39" t="e">
        <f>C43*100/C8</f>
        <v>#DIV/0!</v>
      </c>
      <c r="G43" s="39" t="e">
        <f>D43*100/D8</f>
        <v>#DIV/0!</v>
      </c>
    </row>
    <row r="44" spans="1:7" s="36" customFormat="1" ht="21.75" customHeight="1" x14ac:dyDescent="0.5">
      <c r="A44" s="17" t="s">
        <v>194</v>
      </c>
      <c r="B44" s="18">
        <f>B42-B43</f>
        <v>0</v>
      </c>
      <c r="C44" s="18">
        <f>C42-C43</f>
        <v>0</v>
      </c>
      <c r="D44" s="18">
        <f>D42-D43</f>
        <v>0</v>
      </c>
      <c r="E44" s="39" t="e">
        <f>B44*100/B8</f>
        <v>#DIV/0!</v>
      </c>
      <c r="F44" s="39" t="e">
        <f>C44*100/C8</f>
        <v>#DIV/0!</v>
      </c>
      <c r="G44" s="39" t="e">
        <f>D44*100/D8</f>
        <v>#DIV/0!</v>
      </c>
    </row>
    <row r="45" spans="1:7" ht="21.75" customHeight="1" x14ac:dyDescent="0.5">
      <c r="A45" s="53" t="s">
        <v>47</v>
      </c>
      <c r="B45" s="20"/>
      <c r="C45" s="20"/>
      <c r="D45" s="20"/>
      <c r="E45" s="39" t="e">
        <f>B45*100/B8</f>
        <v>#DIV/0!</v>
      </c>
      <c r="F45" s="39" t="e">
        <f>C45*100/C8</f>
        <v>#DIV/0!</v>
      </c>
      <c r="G45" s="39" t="e">
        <f>D45*100/D8</f>
        <v>#DIV/0!</v>
      </c>
    </row>
    <row r="46" spans="1:7" ht="21.75" customHeight="1" x14ac:dyDescent="0.5">
      <c r="A46" s="53" t="s">
        <v>48</v>
      </c>
      <c r="B46" s="20"/>
      <c r="C46" s="20"/>
      <c r="D46" s="20"/>
      <c r="E46" s="39" t="e">
        <f>B46*100/B8</f>
        <v>#DIV/0!</v>
      </c>
      <c r="F46" s="39" t="e">
        <f>C46*100/C8</f>
        <v>#DIV/0!</v>
      </c>
      <c r="G46" s="39" t="e">
        <f>D46*100/D8</f>
        <v>#DIV/0!</v>
      </c>
    </row>
    <row r="47" spans="1:7" ht="21.75" customHeight="1" x14ac:dyDescent="0.5">
      <c r="A47" s="53" t="s">
        <v>49</v>
      </c>
      <c r="B47" s="20"/>
      <c r="C47" s="20"/>
      <c r="D47" s="20"/>
      <c r="E47" s="39" t="e">
        <f>B47*100/B8</f>
        <v>#DIV/0!</v>
      </c>
      <c r="F47" s="39" t="e">
        <f>C47*100/C8</f>
        <v>#DIV/0!</v>
      </c>
      <c r="G47" s="39" t="e">
        <f>D47*100/D8</f>
        <v>#DIV/0!</v>
      </c>
    </row>
    <row r="48" spans="1:7" ht="21.75" customHeight="1" x14ac:dyDescent="0.5">
      <c r="A48" s="53" t="s">
        <v>50</v>
      </c>
      <c r="B48" s="20"/>
      <c r="C48" s="20"/>
      <c r="D48" s="20"/>
      <c r="E48" s="39" t="e">
        <f>B48*100/B8</f>
        <v>#DIV/0!</v>
      </c>
      <c r="F48" s="39" t="e">
        <f>C48*100/C8</f>
        <v>#DIV/0!</v>
      </c>
      <c r="G48" s="39" t="e">
        <f>D48*100/D8</f>
        <v>#DIV/0!</v>
      </c>
    </row>
    <row r="49" spans="1:7" ht="21.75" customHeight="1" x14ac:dyDescent="0.5">
      <c r="A49" s="53" t="s">
        <v>51</v>
      </c>
      <c r="B49" s="20"/>
      <c r="C49" s="20"/>
      <c r="D49" s="20"/>
      <c r="E49" s="39" t="e">
        <f>B49*100/B8</f>
        <v>#DIV/0!</v>
      </c>
      <c r="F49" s="39" t="e">
        <f>C49*100/C8</f>
        <v>#DIV/0!</v>
      </c>
      <c r="G49" s="39" t="e">
        <f>D49*100/D8</f>
        <v>#DIV/0!</v>
      </c>
    </row>
    <row r="50" spans="1:7" s="36" customFormat="1" ht="21.75" customHeight="1" x14ac:dyDescent="0.5">
      <c r="A50" s="17" t="s">
        <v>195</v>
      </c>
      <c r="B50" s="18">
        <f>B44+B45+B46+B47+B48+B49</f>
        <v>0</v>
      </c>
      <c r="C50" s="18">
        <f>C44+C45+C46+C47+C48+C49</f>
        <v>0</v>
      </c>
      <c r="D50" s="18">
        <f>D44+D45+D46+D47+D48+D49</f>
        <v>0</v>
      </c>
      <c r="E50" s="39" t="e">
        <f>B50*100/B8</f>
        <v>#DIV/0!</v>
      </c>
      <c r="F50" s="39" t="e">
        <f>C50*100/C8</f>
        <v>#DIV/0!</v>
      </c>
      <c r="G50" s="39" t="e">
        <f>D50*100/D8</f>
        <v>#DIV/0!</v>
      </c>
    </row>
    <row r="51" spans="1:7" s="36" customFormat="1" ht="21.75" customHeight="1" x14ac:dyDescent="0.5">
      <c r="A51" s="24" t="s">
        <v>52</v>
      </c>
      <c r="B51" s="18">
        <f>'งบ ตท'!B9</f>
        <v>0</v>
      </c>
      <c r="C51" s="18">
        <f>B53</f>
        <v>0</v>
      </c>
      <c r="D51" s="18">
        <f>C53</f>
        <v>0</v>
      </c>
      <c r="E51" s="39" t="e">
        <f>B51*100/B8</f>
        <v>#DIV/0!</v>
      </c>
      <c r="F51" s="39" t="e">
        <f>C51*100/C8</f>
        <v>#DIV/0!</v>
      </c>
      <c r="G51" s="39" t="e">
        <f>D51*100/D8</f>
        <v>#DIV/0!</v>
      </c>
    </row>
    <row r="52" spans="1:7" s="36" customFormat="1" ht="21.75" customHeight="1" x14ac:dyDescent="0.5">
      <c r="A52" s="17" t="s">
        <v>195</v>
      </c>
      <c r="B52" s="18">
        <f>B50+B51</f>
        <v>0</v>
      </c>
      <c r="C52" s="18">
        <f>C50+C51</f>
        <v>0</v>
      </c>
      <c r="D52" s="18">
        <f>D50+D51</f>
        <v>0</v>
      </c>
      <c r="E52" s="39" t="e">
        <f>B52*100/B8</f>
        <v>#DIV/0!</v>
      </c>
      <c r="F52" s="39" t="e">
        <f>C52*100/C8</f>
        <v>#DIV/0!</v>
      </c>
      <c r="G52" s="39" t="e">
        <f>D52*100/D8</f>
        <v>#DIV/0!</v>
      </c>
    </row>
    <row r="53" spans="1:7" ht="21.75" customHeight="1" x14ac:dyDescent="0.5">
      <c r="A53" s="24" t="s">
        <v>53</v>
      </c>
      <c r="B53" s="20"/>
      <c r="C53" s="20"/>
      <c r="D53" s="20"/>
      <c r="E53" s="39" t="e">
        <f>B53*100/B8</f>
        <v>#DIV/0!</v>
      </c>
      <c r="F53" s="39" t="e">
        <f>C53*100/C8</f>
        <v>#DIV/0!</v>
      </c>
      <c r="G53" s="39" t="e">
        <f>D53*100/D8</f>
        <v>#DIV/0!</v>
      </c>
    </row>
    <row r="54" spans="1:7" s="36" customFormat="1" ht="21.75" customHeight="1" x14ac:dyDescent="0.5">
      <c r="A54" s="17" t="s">
        <v>196</v>
      </c>
      <c r="B54" s="18">
        <f>B52-B53</f>
        <v>0</v>
      </c>
      <c r="C54" s="18">
        <f>C52-C53</f>
        <v>0</v>
      </c>
      <c r="D54" s="18">
        <f>D52-D53</f>
        <v>0</v>
      </c>
      <c r="E54" s="39" t="e">
        <f>B54*100/B8</f>
        <v>#DIV/0!</v>
      </c>
      <c r="F54" s="39" t="e">
        <f>C54*100/C8</f>
        <v>#DIV/0!</v>
      </c>
      <c r="G54" s="39" t="e">
        <f>D54*100/D8</f>
        <v>#DIV/0!</v>
      </c>
    </row>
    <row r="55" spans="1:7" s="36" customFormat="1" ht="21.75" customHeight="1" x14ac:dyDescent="0.5">
      <c r="A55" s="24" t="s">
        <v>54</v>
      </c>
      <c r="B55" s="18">
        <f>'งบ ตท'!B10</f>
        <v>0</v>
      </c>
      <c r="C55" s="18">
        <f>B57</f>
        <v>0</v>
      </c>
      <c r="D55" s="18">
        <f>C57</f>
        <v>0</v>
      </c>
      <c r="E55" s="39" t="e">
        <f>B55*100/B8</f>
        <v>#DIV/0!</v>
      </c>
      <c r="F55" s="39" t="e">
        <f>C55*100/C8</f>
        <v>#DIV/0!</v>
      </c>
      <c r="G55" s="39" t="e">
        <f>D55*100/D8</f>
        <v>#DIV/0!</v>
      </c>
    </row>
    <row r="56" spans="1:7" s="36" customFormat="1" ht="21.75" customHeight="1" x14ac:dyDescent="0.5">
      <c r="A56" s="17" t="s">
        <v>197</v>
      </c>
      <c r="B56" s="18">
        <f>B54+B55</f>
        <v>0</v>
      </c>
      <c r="C56" s="18">
        <f>C54+C55</f>
        <v>0</v>
      </c>
      <c r="D56" s="18">
        <f>D54+D55</f>
        <v>0</v>
      </c>
      <c r="E56" s="39" t="e">
        <f>B56*100/B8</f>
        <v>#DIV/0!</v>
      </c>
      <c r="F56" s="39" t="e">
        <f>C56*100/C8</f>
        <v>#DIV/0!</v>
      </c>
      <c r="G56" s="39" t="e">
        <f>D56*100/D8</f>
        <v>#DIV/0!</v>
      </c>
    </row>
    <row r="57" spans="1:7" ht="21.75" customHeight="1" x14ac:dyDescent="0.5">
      <c r="A57" s="24" t="s">
        <v>55</v>
      </c>
      <c r="B57" s="20"/>
      <c r="C57" s="20"/>
      <c r="D57" s="20"/>
      <c r="E57" s="39" t="e">
        <f>B57*100/B8</f>
        <v>#DIV/0!</v>
      </c>
      <c r="F57" s="39" t="e">
        <f>C57*100/C8</f>
        <v>#DIV/0!</v>
      </c>
      <c r="G57" s="39" t="e">
        <f>D57*100/D8</f>
        <v>#DIV/0!</v>
      </c>
    </row>
    <row r="58" spans="1:7" s="36" customFormat="1" ht="21.75" customHeight="1" x14ac:dyDescent="0.5">
      <c r="A58" s="17" t="s">
        <v>56</v>
      </c>
      <c r="B58" s="18">
        <f>B56-B57</f>
        <v>0</v>
      </c>
      <c r="C58" s="18">
        <f>C56-C57</f>
        <v>0</v>
      </c>
      <c r="D58" s="18">
        <f>D56-D57</f>
        <v>0</v>
      </c>
      <c r="E58" s="39" t="e">
        <f>B58*100/B8</f>
        <v>#DIV/0!</v>
      </c>
      <c r="F58" s="39" t="e">
        <f>C58*100/C8</f>
        <v>#DIV/0!</v>
      </c>
      <c r="G58" s="39" t="e">
        <f>D58*100/D8</f>
        <v>#DIV/0!</v>
      </c>
    </row>
    <row r="59" spans="1:7" ht="21.75" customHeight="1" x14ac:dyDescent="0.5">
      <c r="A59" s="44"/>
    </row>
    <row r="60" spans="1:7" ht="21.75" customHeight="1" x14ac:dyDescent="0.5">
      <c r="A60" s="44"/>
    </row>
    <row r="61" spans="1:7" ht="21.75" customHeight="1" x14ac:dyDescent="0.5">
      <c r="A61" s="44"/>
    </row>
    <row r="62" spans="1:7" ht="21.75" customHeight="1" x14ac:dyDescent="0.5">
      <c r="A62" s="44"/>
    </row>
    <row r="63" spans="1:7" ht="21.75" customHeight="1" x14ac:dyDescent="0.5">
      <c r="A63" s="44"/>
    </row>
    <row r="64" spans="1:7" ht="21.75" customHeight="1" x14ac:dyDescent="0.5">
      <c r="A64" s="44"/>
    </row>
    <row r="65" spans="1:1" ht="21.75" customHeight="1" x14ac:dyDescent="0.5">
      <c r="A65" s="44"/>
    </row>
    <row r="66" spans="1:1" ht="21.75" customHeight="1" x14ac:dyDescent="0.5">
      <c r="A66" s="44"/>
    </row>
    <row r="67" spans="1:1" ht="21.75" customHeight="1" x14ac:dyDescent="0.5">
      <c r="A67" s="44"/>
    </row>
    <row r="68" spans="1:1" ht="21.75" customHeight="1" x14ac:dyDescent="0.5">
      <c r="A68" s="44"/>
    </row>
    <row r="69" spans="1:1" ht="21.75" customHeight="1" x14ac:dyDescent="0.5"/>
    <row r="70" spans="1:1" ht="21.75" customHeight="1" x14ac:dyDescent="0.5">
      <c r="A70" s="44"/>
    </row>
  </sheetData>
  <mergeCells count="3">
    <mergeCell ref="A2:G2"/>
    <mergeCell ref="A3:G3"/>
    <mergeCell ref="A4:G4"/>
  </mergeCells>
  <phoneticPr fontId="0" type="noConversion"/>
  <pageMargins left="0.24" right="0.14000000000000001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B2" sqref="B2"/>
    </sheetView>
  </sheetViews>
  <sheetFormatPr defaultRowHeight="23.25" x14ac:dyDescent="0.5"/>
  <cols>
    <col min="1" max="1" width="48.28515625" style="36" customWidth="1"/>
    <col min="2" max="5" width="13.5703125" style="25" customWidth="1"/>
    <col min="6" max="6" width="9.140625" style="10"/>
    <col min="7" max="7" width="12.28515625" style="10" bestFit="1" customWidth="1"/>
    <col min="8" max="8" width="9.140625" style="10"/>
    <col min="9" max="9" width="10.7109375" style="10" bestFit="1" customWidth="1"/>
    <col min="10" max="10" width="12.28515625" style="10" bestFit="1" customWidth="1"/>
    <col min="11" max="16384" width="9.140625" style="10"/>
  </cols>
  <sheetData>
    <row r="1" spans="1:10" s="36" customFormat="1" ht="21.75" customHeight="1" x14ac:dyDescent="0.5">
      <c r="A1" s="45" t="s">
        <v>199</v>
      </c>
      <c r="B1" s="34"/>
      <c r="C1" s="34"/>
      <c r="D1" s="34"/>
      <c r="E1" s="34"/>
    </row>
    <row r="2" spans="1:10" s="36" customFormat="1" ht="21.75" customHeight="1" x14ac:dyDescent="0.5">
      <c r="B2" s="34" t="s">
        <v>249</v>
      </c>
      <c r="C2" s="34"/>
      <c r="D2" s="34"/>
      <c r="E2" s="34"/>
    </row>
    <row r="3" spans="1:10" s="36" customFormat="1" ht="21.75" customHeight="1" x14ac:dyDescent="0.5">
      <c r="A3" s="46" t="s">
        <v>0</v>
      </c>
      <c r="B3" s="47" t="s">
        <v>57</v>
      </c>
      <c r="C3" s="47" t="s">
        <v>30</v>
      </c>
      <c r="D3" s="47" t="s">
        <v>31</v>
      </c>
      <c r="E3" s="47" t="s">
        <v>32</v>
      </c>
    </row>
    <row r="4" spans="1:10" s="36" customFormat="1" ht="21.75" customHeight="1" x14ac:dyDescent="0.5">
      <c r="A4" s="48" t="s">
        <v>58</v>
      </c>
      <c r="B4" s="49"/>
      <c r="C4" s="49"/>
      <c r="D4" s="49"/>
      <c r="E4" s="49"/>
    </row>
    <row r="5" spans="1:10" ht="21.75" customHeight="1" x14ac:dyDescent="0.5">
      <c r="A5" s="24" t="s">
        <v>236</v>
      </c>
      <c r="B5" s="50"/>
      <c r="C5" s="50">
        <f>PLงบกำไรผลิตกรรม!B8</f>
        <v>0</v>
      </c>
      <c r="D5" s="50">
        <f>PLงบกำไรผลิตกรรม!C8</f>
        <v>0</v>
      </c>
      <c r="E5" s="50">
        <f>PLงบกำไรผลิตกรรม!D8</f>
        <v>0</v>
      </c>
      <c r="J5" s="51"/>
    </row>
    <row r="6" spans="1:10" ht="21.75" customHeight="1" x14ac:dyDescent="0.5">
      <c r="A6" s="24" t="s">
        <v>237</v>
      </c>
      <c r="B6" s="50"/>
      <c r="C6" s="50"/>
      <c r="D6" s="50"/>
      <c r="E6" s="50"/>
      <c r="J6" s="51"/>
    </row>
    <row r="7" spans="1:10" ht="21.75" customHeight="1" x14ac:dyDescent="0.5">
      <c r="A7" s="24" t="s">
        <v>238</v>
      </c>
      <c r="B7" s="50"/>
      <c r="C7" s="50">
        <f>PLงบกำไรผลิตกรรม!B18</f>
        <v>0</v>
      </c>
      <c r="D7" s="50">
        <f>PLงบกำไรผลิตกรรม!C18</f>
        <v>0</v>
      </c>
      <c r="E7" s="50">
        <f>PLงบกำไรผลิตกรรม!D18</f>
        <v>0</v>
      </c>
      <c r="J7" s="51"/>
    </row>
    <row r="8" spans="1:10" s="36" customFormat="1" ht="21.75" customHeight="1" x14ac:dyDescent="0.5">
      <c r="A8" s="17" t="s">
        <v>239</v>
      </c>
      <c r="B8" s="49">
        <f>SUM(B5:B7)</f>
        <v>0</v>
      </c>
      <c r="C8" s="49">
        <f>SUM(C5:C7)</f>
        <v>0</v>
      </c>
      <c r="D8" s="49">
        <f>SUM(D5:D7)</f>
        <v>0</v>
      </c>
      <c r="E8" s="49">
        <f>SUM(E5:E7)</f>
        <v>0</v>
      </c>
      <c r="J8" s="52"/>
    </row>
    <row r="9" spans="1:10" s="36" customFormat="1" ht="21.75" customHeight="1" x14ac:dyDescent="0.5">
      <c r="A9" s="48" t="s">
        <v>59</v>
      </c>
      <c r="B9" s="49"/>
      <c r="C9" s="49"/>
      <c r="D9" s="49"/>
      <c r="E9" s="49"/>
      <c r="J9" s="52"/>
    </row>
    <row r="10" spans="1:10" s="36" customFormat="1" ht="21.75" customHeight="1" x14ac:dyDescent="0.5">
      <c r="A10" s="53" t="s">
        <v>60</v>
      </c>
      <c r="B10" s="18"/>
      <c r="C10" s="18"/>
      <c r="D10" s="18"/>
      <c r="E10" s="18"/>
      <c r="J10" s="52"/>
    </row>
    <row r="11" spans="1:10" s="36" customFormat="1" ht="21.75" customHeight="1" x14ac:dyDescent="0.5">
      <c r="A11" s="24" t="s">
        <v>61</v>
      </c>
      <c r="B11" s="18">
        <f>'งบ ตท'!B8</f>
        <v>0</v>
      </c>
      <c r="C11" s="18">
        <f>PLงบกำไรผลิตกรรม!B39</f>
        <v>0</v>
      </c>
      <c r="D11" s="18">
        <f>PLงบกำไรผลิตกรรม!C39</f>
        <v>0</v>
      </c>
      <c r="E11" s="18">
        <f>PLงบกำไรผลิตกรรม!D39</f>
        <v>0</v>
      </c>
      <c r="J11" s="52"/>
    </row>
    <row r="12" spans="1:10" s="36" customFormat="1" ht="21.75" customHeight="1" x14ac:dyDescent="0.5">
      <c r="A12" s="24" t="s">
        <v>102</v>
      </c>
      <c r="B12" s="18">
        <f>'งบ ตท'!B9</f>
        <v>0</v>
      </c>
      <c r="C12" s="18">
        <f>PLงบกำไรผลิตกรรม!B40</f>
        <v>0</v>
      </c>
      <c r="D12" s="18">
        <f>PLงบกำไรผลิตกรรม!C40</f>
        <v>0</v>
      </c>
      <c r="E12" s="18">
        <f>PLงบกำไรผลิตกรรม!D40</f>
        <v>0</v>
      </c>
      <c r="J12" s="52"/>
    </row>
    <row r="13" spans="1:10" s="36" customFormat="1" ht="21.75" customHeight="1" x14ac:dyDescent="0.5">
      <c r="A13" s="24" t="s">
        <v>63</v>
      </c>
      <c r="B13" s="18">
        <f>'งบ ตท'!B10</f>
        <v>0</v>
      </c>
      <c r="C13" s="18"/>
      <c r="D13" s="18"/>
      <c r="E13" s="18"/>
      <c r="J13" s="52"/>
    </row>
    <row r="14" spans="1:10" s="36" customFormat="1" ht="21.75" customHeight="1" x14ac:dyDescent="0.5">
      <c r="A14" s="24" t="s">
        <v>62</v>
      </c>
      <c r="B14" s="18">
        <f>'งบ ตท'!B11</f>
        <v>0</v>
      </c>
      <c r="C14" s="18"/>
      <c r="D14" s="18"/>
      <c r="E14" s="18"/>
      <c r="J14" s="52"/>
    </row>
    <row r="15" spans="1:10" s="36" customFormat="1" ht="21.75" customHeight="1" x14ac:dyDescent="0.5">
      <c r="A15" s="24" t="s">
        <v>64</v>
      </c>
      <c r="B15" s="18"/>
      <c r="C15" s="18">
        <f>PLงบกำไรผลิตกรรม!B40</f>
        <v>0</v>
      </c>
      <c r="D15" s="18">
        <f>PLงบกำไรผลิตกรรม!C40</f>
        <v>0</v>
      </c>
      <c r="E15" s="18">
        <f>PLงบกำไรผลิตกรรม!D40</f>
        <v>0</v>
      </c>
      <c r="J15" s="52"/>
    </row>
    <row r="16" spans="1:10" s="36" customFormat="1" ht="21.75" customHeight="1" x14ac:dyDescent="0.5">
      <c r="A16" s="24" t="s">
        <v>65</v>
      </c>
      <c r="B16" s="18"/>
      <c r="C16" s="18"/>
      <c r="D16" s="18"/>
      <c r="E16" s="18"/>
      <c r="J16" s="52"/>
    </row>
    <row r="17" spans="1:5" s="36" customFormat="1" ht="21.75" customHeight="1" x14ac:dyDescent="0.5">
      <c r="A17" s="24" t="s">
        <v>66</v>
      </c>
      <c r="B17" s="18"/>
      <c r="C17" s="18">
        <f>PLงบกำไรผลิตกรรม!B45</f>
        <v>0</v>
      </c>
      <c r="D17" s="18">
        <f>PLงบกำไรผลิตกรรม!C45</f>
        <v>0</v>
      </c>
      <c r="E17" s="18">
        <f>PLงบกำไรผลิตกรรม!D45</f>
        <v>0</v>
      </c>
    </row>
    <row r="18" spans="1:5" s="36" customFormat="1" ht="21.75" customHeight="1" x14ac:dyDescent="0.5">
      <c r="A18" s="24" t="s">
        <v>67</v>
      </c>
      <c r="B18" s="18"/>
      <c r="C18" s="18">
        <f>PLงบกำไรผลิตกรรม!B46</f>
        <v>0</v>
      </c>
      <c r="D18" s="18">
        <f>PLงบกำไรผลิตกรรม!C46</f>
        <v>0</v>
      </c>
      <c r="E18" s="18">
        <f>PLงบกำไรผลิตกรรม!D46</f>
        <v>0</v>
      </c>
    </row>
    <row r="19" spans="1:5" s="36" customFormat="1" ht="21.75" customHeight="1" x14ac:dyDescent="0.5">
      <c r="A19" s="24" t="s">
        <v>68</v>
      </c>
      <c r="B19" s="18"/>
      <c r="C19" s="18">
        <f>PLงบกำไรผลิตกรรม!B47</f>
        <v>0</v>
      </c>
      <c r="D19" s="18">
        <f>PLงบกำไรผลิตกรรม!C47</f>
        <v>0</v>
      </c>
      <c r="E19" s="18">
        <f>PLงบกำไรผลิตกรรม!D47</f>
        <v>0</v>
      </c>
    </row>
    <row r="20" spans="1:5" s="36" customFormat="1" ht="21.75" customHeight="1" x14ac:dyDescent="0.5">
      <c r="A20" s="24" t="s">
        <v>69</v>
      </c>
      <c r="B20" s="18"/>
      <c r="C20" s="18">
        <f>PLงบกำไรผลิตกรรม!B48</f>
        <v>0</v>
      </c>
      <c r="D20" s="18">
        <f>PLงบกำไรผลิตกรรม!C48</f>
        <v>0</v>
      </c>
      <c r="E20" s="18">
        <f>PLงบกำไรผลิตกรรม!D48</f>
        <v>0</v>
      </c>
    </row>
    <row r="21" spans="1:5" s="36" customFormat="1" ht="21.75" customHeight="1" x14ac:dyDescent="0.5">
      <c r="A21" s="24" t="s">
        <v>34</v>
      </c>
      <c r="B21" s="18"/>
      <c r="C21" s="18">
        <f>PLงบกำไรผลิตกรรม!B12</f>
        <v>0</v>
      </c>
      <c r="D21" s="18">
        <f>PLงบกำไรผลิตกรรม!C12</f>
        <v>0</v>
      </c>
      <c r="E21" s="18">
        <f>PLงบกำไรผลิตกรรม!D12</f>
        <v>0</v>
      </c>
    </row>
    <row r="22" spans="1:5" s="36" customFormat="1" ht="21.75" customHeight="1" x14ac:dyDescent="0.5">
      <c r="A22" s="24" t="s">
        <v>35</v>
      </c>
      <c r="B22" s="18"/>
      <c r="C22" s="18">
        <f>PLงบกำไรผลิตกรรม!B13</f>
        <v>0</v>
      </c>
      <c r="D22" s="18">
        <f>PLงบกำไรผลิตกรรม!C13</f>
        <v>0</v>
      </c>
      <c r="E22" s="18">
        <f>PLงบกำไรผลิตกรรม!D13</f>
        <v>0</v>
      </c>
    </row>
    <row r="23" spans="1:5" s="36" customFormat="1" ht="21.75" customHeight="1" x14ac:dyDescent="0.5">
      <c r="A23" s="24" t="s">
        <v>70</v>
      </c>
      <c r="B23" s="18"/>
      <c r="C23" s="18"/>
      <c r="D23" s="18">
        <f>PLงบกำไรผลิตกรรม!B22</f>
        <v>0</v>
      </c>
      <c r="E23" s="18">
        <f>PLงบกำไรผลิตกรรม!C22</f>
        <v>0</v>
      </c>
    </row>
    <row r="24" spans="1:5" s="36" customFormat="1" ht="21.75" customHeight="1" x14ac:dyDescent="0.5">
      <c r="A24" s="53" t="s">
        <v>71</v>
      </c>
      <c r="B24" s="18"/>
      <c r="C24" s="18"/>
      <c r="D24" s="18"/>
      <c r="E24" s="18"/>
    </row>
    <row r="25" spans="1:5" ht="21.75" customHeight="1" x14ac:dyDescent="0.5">
      <c r="A25" s="24" t="s">
        <v>72</v>
      </c>
      <c r="B25" s="18">
        <f>'งบ ตท'!B16</f>
        <v>0</v>
      </c>
      <c r="C25" s="20"/>
      <c r="D25" s="20"/>
      <c r="E25" s="20"/>
    </row>
    <row r="26" spans="1:5" ht="21.75" customHeight="1" x14ac:dyDescent="0.5">
      <c r="A26" s="24" t="s">
        <v>73</v>
      </c>
      <c r="B26" s="18">
        <f>'งบ ตท'!B17</f>
        <v>0</v>
      </c>
      <c r="C26" s="20"/>
      <c r="D26" s="20"/>
      <c r="E26" s="20"/>
    </row>
    <row r="27" spans="1:5" ht="21.75" customHeight="1" x14ac:dyDescent="0.5">
      <c r="A27" s="24" t="s">
        <v>107</v>
      </c>
      <c r="B27" s="18">
        <f>'งบ ตท'!B18</f>
        <v>0</v>
      </c>
      <c r="C27" s="20"/>
      <c r="D27" s="20"/>
      <c r="E27" s="20"/>
    </row>
    <row r="28" spans="1:5" ht="21.75" customHeight="1" x14ac:dyDescent="0.5">
      <c r="A28" s="24" t="s">
        <v>108</v>
      </c>
      <c r="B28" s="18">
        <f>'งบ ตท'!B19</f>
        <v>0</v>
      </c>
      <c r="C28" s="20"/>
      <c r="D28" s="20"/>
      <c r="E28" s="20"/>
    </row>
    <row r="29" spans="1:5" ht="21.75" customHeight="1" x14ac:dyDescent="0.5">
      <c r="A29" s="24" t="s">
        <v>74</v>
      </c>
      <c r="B29" s="18">
        <f>'งบ ตท'!B20</f>
        <v>0</v>
      </c>
      <c r="C29" s="20"/>
      <c r="D29" s="20"/>
      <c r="E29" s="20"/>
    </row>
    <row r="30" spans="1:5" ht="21.75" customHeight="1" x14ac:dyDescent="0.5">
      <c r="A30" s="24" t="s">
        <v>75</v>
      </c>
      <c r="B30" s="18">
        <f>'งบ ตท'!B21</f>
        <v>0</v>
      </c>
      <c r="C30" s="20"/>
      <c r="D30" s="20"/>
      <c r="E30" s="20"/>
    </row>
    <row r="31" spans="1:5" ht="21.75" customHeight="1" x14ac:dyDescent="0.5">
      <c r="A31" s="24" t="s">
        <v>76</v>
      </c>
      <c r="B31" s="18">
        <f>'งบ ตท'!B24</f>
        <v>0</v>
      </c>
      <c r="C31" s="20"/>
      <c r="D31" s="20"/>
      <c r="E31" s="20"/>
    </row>
    <row r="32" spans="1:5" ht="21.75" customHeight="1" x14ac:dyDescent="0.5">
      <c r="A32" s="24" t="s">
        <v>77</v>
      </c>
      <c r="B32" s="18">
        <f>'งบ ตท'!B25</f>
        <v>0</v>
      </c>
      <c r="C32" s="20"/>
      <c r="D32" s="20"/>
      <c r="E32" s="20"/>
    </row>
    <row r="33" spans="1:5" s="36" customFormat="1" ht="21.75" customHeight="1" x14ac:dyDescent="0.5">
      <c r="A33" s="17" t="s">
        <v>240</v>
      </c>
      <c r="B33" s="49">
        <f>B11+B12+B13+B14+B15+B16+B17+B18+B19+B20+B21+B22+B23+B25+B26+B27+B28+B29+B30+B31+B32</f>
        <v>0</v>
      </c>
      <c r="C33" s="49">
        <f>C11+C12+C13+C14+C15+C16+C17+C18+C19+C20+C21+C22+C23+C25+C26+C27+C28+C29+C30+C31+C32</f>
        <v>0</v>
      </c>
      <c r="D33" s="49">
        <f>D11+D12+D13+D14+D15+D16+D17+D18+D19+D20+D21+D22+D23+D25+D26+D27+D28+D29+D30+D31+D32</f>
        <v>0</v>
      </c>
      <c r="E33" s="49">
        <f>E11+E12+E13+E14+E15+E16+E17+E18+E19+E20+E21+E22+E23+E25+E26+E27+E28+E29+E30+E31+E32</f>
        <v>0</v>
      </c>
    </row>
    <row r="34" spans="1:5" s="36" customFormat="1" ht="21.75" customHeight="1" x14ac:dyDescent="0.5">
      <c r="A34" s="48" t="s">
        <v>78</v>
      </c>
      <c r="B34" s="49">
        <f>B8-B33</f>
        <v>0</v>
      </c>
      <c r="C34" s="49">
        <f>C8-C33</f>
        <v>0</v>
      </c>
      <c r="D34" s="49">
        <f>D8-D33</f>
        <v>0</v>
      </c>
      <c r="E34" s="49">
        <f>E8-E33</f>
        <v>0</v>
      </c>
    </row>
    <row r="35" spans="1:5" s="36" customFormat="1" ht="21.75" customHeight="1" x14ac:dyDescent="0.5">
      <c r="A35" s="53" t="s">
        <v>241</v>
      </c>
      <c r="B35" s="18"/>
      <c r="C35" s="18">
        <f>B42</f>
        <v>0</v>
      </c>
      <c r="D35" s="18">
        <f>C42</f>
        <v>0</v>
      </c>
      <c r="E35" s="18">
        <f>D42</f>
        <v>0</v>
      </c>
    </row>
    <row r="36" spans="1:5" ht="21.75" customHeight="1" x14ac:dyDescent="0.5">
      <c r="A36" s="53" t="s">
        <v>242</v>
      </c>
      <c r="B36" s="18">
        <f>'งบ ตท'!E27</f>
        <v>0</v>
      </c>
      <c r="C36" s="20"/>
      <c r="D36" s="20"/>
      <c r="E36" s="20"/>
    </row>
    <row r="37" spans="1:5" ht="21.75" customHeight="1" x14ac:dyDescent="0.5">
      <c r="A37" s="53" t="s">
        <v>243</v>
      </c>
      <c r="B37" s="18">
        <f>'งบ ตท'!D27</f>
        <v>0</v>
      </c>
      <c r="C37" s="20"/>
      <c r="D37" s="20"/>
      <c r="E37" s="20"/>
    </row>
    <row r="38" spans="1:5" ht="21.75" customHeight="1" x14ac:dyDescent="0.5">
      <c r="A38" s="53" t="s">
        <v>244</v>
      </c>
      <c r="B38" s="18">
        <f>'งบ ตท'!C27</f>
        <v>0</v>
      </c>
      <c r="C38" s="20"/>
      <c r="D38" s="20"/>
      <c r="E38" s="20"/>
    </row>
    <row r="39" spans="1:5" ht="21.75" customHeight="1" x14ac:dyDescent="0.5">
      <c r="A39" s="53" t="s">
        <v>245</v>
      </c>
      <c r="B39" s="18"/>
      <c r="C39" s="20"/>
      <c r="D39" s="20"/>
      <c r="E39" s="20"/>
    </row>
    <row r="40" spans="1:5" ht="21.75" customHeight="1" x14ac:dyDescent="0.5">
      <c r="A40" s="53" t="s">
        <v>246</v>
      </c>
      <c r="B40" s="18"/>
      <c r="C40" s="20">
        <f>'งบ ตท'!C34</f>
        <v>0</v>
      </c>
      <c r="D40" s="20">
        <f>'งบ ตท'!C35</f>
        <v>0</v>
      </c>
      <c r="E40" s="20">
        <f>'งบ ตท'!C36</f>
        <v>0</v>
      </c>
    </row>
    <row r="41" spans="1:5" s="36" customFormat="1" ht="21.75" customHeight="1" x14ac:dyDescent="0.5">
      <c r="A41" s="53" t="s">
        <v>247</v>
      </c>
      <c r="B41" s="18"/>
      <c r="C41" s="18">
        <f>'งบ ตท'!D34</f>
        <v>0</v>
      </c>
      <c r="D41" s="20">
        <f>'งบ ตท'!D35</f>
        <v>0</v>
      </c>
      <c r="E41" s="20">
        <f>'งบ ตท'!D36</f>
        <v>0</v>
      </c>
    </row>
    <row r="42" spans="1:5" s="36" customFormat="1" ht="21.75" customHeight="1" x14ac:dyDescent="0.5">
      <c r="A42" s="24" t="s">
        <v>248</v>
      </c>
      <c r="B42" s="49">
        <f>B34+B35+B36+B37+B38-B39-B40-B41</f>
        <v>0</v>
      </c>
      <c r="C42" s="49">
        <f>C34+C35+C36+C37+C38-C39-C40-C41</f>
        <v>0</v>
      </c>
      <c r="D42" s="49">
        <f>D34+D35+D36+D37+D38-D39-D40-D41</f>
        <v>0</v>
      </c>
      <c r="E42" s="49">
        <f>E34+E35+E36+E37+E38-E39-E40-E41</f>
        <v>0</v>
      </c>
    </row>
    <row r="43" spans="1:5" ht="21.75" customHeight="1" x14ac:dyDescent="0.5">
      <c r="B43" s="54" t="s">
        <v>200</v>
      </c>
    </row>
  </sheetData>
  <phoneticPr fontId="6" type="noConversion"/>
  <pageMargins left="0.74803149606299213" right="0.74803149606299213" top="0.86614173228346458" bottom="0.27559055118110237" header="0.23622047244094491" footer="0.19685039370078741"/>
  <pageSetup paperSize="9" scale="80" orientation="portrait" horizontalDpi="4294967293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A14" sqref="A14"/>
    </sheetView>
  </sheetViews>
  <sheetFormatPr defaultRowHeight="18" customHeight="1" x14ac:dyDescent="0.5"/>
  <cols>
    <col min="1" max="1" width="37.5703125" style="29" customWidth="1"/>
    <col min="2" max="4" width="13.140625" style="57" customWidth="1"/>
    <col min="5" max="7" width="8.140625" style="58" customWidth="1"/>
    <col min="8" max="16384" width="9.140625" style="61"/>
  </cols>
  <sheetData>
    <row r="1" spans="1:8" s="29" customFormat="1" ht="18" customHeight="1" x14ac:dyDescent="0.5">
      <c r="A1" s="56" t="s">
        <v>205</v>
      </c>
      <c r="B1" s="57"/>
      <c r="C1" s="57"/>
      <c r="D1" s="57"/>
      <c r="E1" s="58"/>
      <c r="F1" s="58"/>
      <c r="G1" s="58"/>
    </row>
    <row r="2" spans="1:8" s="29" customFormat="1" ht="18" customHeight="1" x14ac:dyDescent="0.5">
      <c r="A2" s="126" t="s">
        <v>206</v>
      </c>
      <c r="B2" s="126"/>
      <c r="C2" s="126"/>
      <c r="D2" s="126"/>
      <c r="E2" s="126"/>
      <c r="F2" s="126"/>
      <c r="G2" s="126"/>
    </row>
    <row r="3" spans="1:8" s="29" customFormat="1" ht="18" customHeight="1" x14ac:dyDescent="0.5">
      <c r="A3" s="126" t="s">
        <v>79</v>
      </c>
      <c r="B3" s="126"/>
      <c r="C3" s="126"/>
      <c r="D3" s="126"/>
      <c r="E3" s="126"/>
      <c r="F3" s="126"/>
      <c r="G3" s="126"/>
    </row>
    <row r="4" spans="1:8" s="29" customFormat="1" ht="18" customHeight="1" x14ac:dyDescent="0.5">
      <c r="A4" s="126" t="s">
        <v>250</v>
      </c>
      <c r="B4" s="126"/>
      <c r="C4" s="126"/>
      <c r="D4" s="126"/>
      <c r="E4" s="126"/>
      <c r="F4" s="126"/>
      <c r="G4" s="126"/>
    </row>
    <row r="5" spans="1:8" s="29" customFormat="1" ht="18" customHeight="1" x14ac:dyDescent="0.5">
      <c r="A5" s="59"/>
      <c r="F5" s="60" t="s">
        <v>31</v>
      </c>
      <c r="G5" s="60" t="s">
        <v>32</v>
      </c>
    </row>
    <row r="6" spans="1:8" s="29" customFormat="1" ht="18" customHeight="1" x14ac:dyDescent="0.5">
      <c r="A6" s="17" t="s">
        <v>252</v>
      </c>
      <c r="B6" s="12" t="s">
        <v>30</v>
      </c>
      <c r="C6" s="12" t="s">
        <v>31</v>
      </c>
      <c r="D6" s="12" t="s">
        <v>32</v>
      </c>
      <c r="E6" s="12" t="s">
        <v>30</v>
      </c>
      <c r="F6" s="63" t="s">
        <v>109</v>
      </c>
      <c r="G6" s="63" t="s">
        <v>109</v>
      </c>
    </row>
    <row r="7" spans="1:8" s="29" customFormat="1" ht="18" customHeight="1" x14ac:dyDescent="0.5">
      <c r="A7" s="48" t="s">
        <v>104</v>
      </c>
      <c r="B7" s="49"/>
      <c r="C7" s="49"/>
      <c r="D7" s="49"/>
      <c r="E7" s="63" t="s">
        <v>109</v>
      </c>
      <c r="F7" s="55"/>
      <c r="G7" s="55"/>
    </row>
    <row r="8" spans="1:8" s="29" customFormat="1" ht="18" customHeight="1" x14ac:dyDescent="0.5">
      <c r="A8" s="17" t="s">
        <v>253</v>
      </c>
      <c r="B8" s="49">
        <f>CFงบเงินสดผลิตกรรม!C42</f>
        <v>0</v>
      </c>
      <c r="C8" s="49">
        <f>CFงบเงินสดผลิตกรรม!D42</f>
        <v>0</v>
      </c>
      <c r="D8" s="49">
        <f>CFงบเงินสดผลิตกรรม!E42</f>
        <v>0</v>
      </c>
      <c r="E8" s="55" t="e">
        <f>B8*100/B28</f>
        <v>#DIV/0!</v>
      </c>
      <c r="F8" s="55" t="e">
        <f>C8*100/C28</f>
        <v>#DIV/0!</v>
      </c>
      <c r="G8" s="55" t="e">
        <f>D8*100/D28</f>
        <v>#DIV/0!</v>
      </c>
    </row>
    <row r="9" spans="1:8" ht="18" customHeight="1" x14ac:dyDescent="0.5">
      <c r="A9" s="24" t="s">
        <v>80</v>
      </c>
      <c r="B9" s="18">
        <f>PLงบกำไรผลิตกรรม!B8-CFงบเงินสดผลิตกรรม!C5</f>
        <v>0</v>
      </c>
      <c r="C9" s="18">
        <f>PLงบกำไรผลิตกรรม!C8-CFงบเงินสดผลิตกรรม!D5</f>
        <v>0</v>
      </c>
      <c r="D9" s="18">
        <f>PLงบกำไรผลิตกรรม!D8-CFงบเงินสดผลิตกรรม!E5</f>
        <v>0</v>
      </c>
      <c r="E9" s="55" t="e">
        <f>B9*100/B28</f>
        <v>#DIV/0!</v>
      </c>
      <c r="F9" s="55" t="e">
        <f>C9*100/C28</f>
        <v>#DIV/0!</v>
      </c>
      <c r="G9" s="55" t="e">
        <f>D9*100/D28</f>
        <v>#DIV/0!</v>
      </c>
    </row>
    <row r="10" spans="1:8" ht="18" customHeight="1" x14ac:dyDescent="0.5">
      <c r="A10" s="24" t="s">
        <v>81</v>
      </c>
      <c r="B10" s="18">
        <f>PLงบกำไรผลิตกรรม!B57</f>
        <v>0</v>
      </c>
      <c r="C10" s="18">
        <f>PLงบกำไรผลิตกรรม!C57</f>
        <v>0</v>
      </c>
      <c r="D10" s="18">
        <f>PLงบกำไรผลิตกรรม!D57</f>
        <v>0</v>
      </c>
      <c r="E10" s="55" t="e">
        <f>B10*100/B28</f>
        <v>#DIV/0!</v>
      </c>
      <c r="F10" s="55" t="e">
        <f>C10*100/C28</f>
        <v>#DIV/0!</v>
      </c>
      <c r="G10" s="55" t="e">
        <f>D10*100/D28</f>
        <v>#DIV/0!</v>
      </c>
    </row>
    <row r="11" spans="1:8" ht="18" customHeight="1" x14ac:dyDescent="0.5">
      <c r="A11" s="24" t="s">
        <v>82</v>
      </c>
      <c r="B11" s="18">
        <f>PLงบกำไรผลิตกรรม!B53</f>
        <v>0</v>
      </c>
      <c r="C11" s="18">
        <f>PLงบกำไรผลิตกรรม!C53</f>
        <v>0</v>
      </c>
      <c r="D11" s="18">
        <f>PLงบกำไรผลิตกรรม!D53</f>
        <v>0</v>
      </c>
      <c r="E11" s="55" t="e">
        <f>B11*100/B28</f>
        <v>#DIV/0!</v>
      </c>
      <c r="F11" s="55" t="e">
        <f>C11*100/C28</f>
        <v>#DIV/0!</v>
      </c>
      <c r="G11" s="55" t="e">
        <f>D11*100/D28</f>
        <v>#DIV/0!</v>
      </c>
    </row>
    <row r="12" spans="1:8" ht="18" customHeight="1" x14ac:dyDescent="0.5">
      <c r="A12" s="24" t="s">
        <v>83</v>
      </c>
      <c r="B12" s="18">
        <f>PLงบกำไรผลิตกรรม!B43</f>
        <v>0</v>
      </c>
      <c r="C12" s="18">
        <f>PLงบกำไรผลิตกรรม!C43</f>
        <v>0</v>
      </c>
      <c r="D12" s="18">
        <f>PLงบกำไรผลิตกรรม!D43</f>
        <v>0</v>
      </c>
      <c r="E12" s="55" t="e">
        <f>B12*100/B28</f>
        <v>#DIV/0!</v>
      </c>
      <c r="F12" s="55" t="e">
        <f>C12*100/C28</f>
        <v>#DIV/0!</v>
      </c>
      <c r="G12" s="55" t="e">
        <f>D12*100/D28</f>
        <v>#DIV/0!</v>
      </c>
    </row>
    <row r="13" spans="1:8" ht="18" customHeight="1" x14ac:dyDescent="0.5">
      <c r="A13" s="24" t="s">
        <v>84</v>
      </c>
      <c r="B13" s="18">
        <f>CFงบเงินสดผลิตกรรม!B13+CFงบเงินสดผลิตกรรม!C13</f>
        <v>0</v>
      </c>
      <c r="C13" s="18">
        <f>B13+CFงบเงินสดผลิตกรรม!D13</f>
        <v>0</v>
      </c>
      <c r="D13" s="18">
        <f>C13+CFงบเงินสดผลิตกรรม!E13</f>
        <v>0</v>
      </c>
      <c r="E13" s="55" t="e">
        <f>B13*100/B28</f>
        <v>#DIV/0!</v>
      </c>
      <c r="F13" s="55" t="e">
        <f>C13*100/C28</f>
        <v>#DIV/0!</v>
      </c>
      <c r="G13" s="55" t="e">
        <f>D13*100/D28</f>
        <v>#DIV/0!</v>
      </c>
    </row>
    <row r="14" spans="1:8" ht="18" customHeight="1" x14ac:dyDescent="0.5">
      <c r="A14" s="24" t="s">
        <v>254</v>
      </c>
      <c r="B14" s="18">
        <f>B8+B9+B10+B11+B12+B13</f>
        <v>0</v>
      </c>
      <c r="C14" s="18">
        <f>C8+C9+C10+C11+C12+C13</f>
        <v>0</v>
      </c>
      <c r="D14" s="18">
        <f>D8+D9+D10+D11+D12+D13</f>
        <v>0</v>
      </c>
      <c r="E14" s="55" t="e">
        <f>B14*100/B28</f>
        <v>#DIV/0!</v>
      </c>
      <c r="F14" s="55" t="e">
        <f>C14*100/C28</f>
        <v>#DIV/0!</v>
      </c>
      <c r="G14" s="55" t="e">
        <f>D14*100/D28</f>
        <v>#DIV/0!</v>
      </c>
    </row>
    <row r="15" spans="1:8" ht="18" customHeight="1" x14ac:dyDescent="0.5">
      <c r="A15" s="48" t="s">
        <v>85</v>
      </c>
      <c r="B15" s="18"/>
      <c r="C15" s="18"/>
      <c r="D15" s="18"/>
      <c r="E15" s="55"/>
      <c r="F15" s="55"/>
      <c r="G15" s="55"/>
      <c r="H15" s="29"/>
    </row>
    <row r="16" spans="1:8" ht="18" customHeight="1" x14ac:dyDescent="0.5">
      <c r="A16" s="24" t="s">
        <v>86</v>
      </c>
      <c r="B16" s="18">
        <f>'งบ ตท'!B16+CFงบเงินสดผลิตกรรม!C25</f>
        <v>0</v>
      </c>
      <c r="C16" s="18">
        <f>B16+CFงบเงินสดผลิตกรรม!C25</f>
        <v>0</v>
      </c>
      <c r="D16" s="18">
        <f>C16+CFงบเงินสดผลิตกรรม!D25</f>
        <v>0</v>
      </c>
      <c r="E16" s="55" t="e">
        <f>B16*100/B28</f>
        <v>#DIV/0!</v>
      </c>
      <c r="F16" s="55" t="e">
        <f>C16*100/C28</f>
        <v>#DIV/0!</v>
      </c>
      <c r="G16" s="55" t="e">
        <f>D16*100/D28</f>
        <v>#DIV/0!</v>
      </c>
    </row>
    <row r="17" spans="1:7" ht="18" customHeight="1" x14ac:dyDescent="0.5">
      <c r="A17" s="24" t="s">
        <v>87</v>
      </c>
      <c r="B17" s="18">
        <f>'งบ ตท'!B17+CFงบเงินสดผลิตกรรม!C26</f>
        <v>0</v>
      </c>
      <c r="C17" s="18">
        <f>B17+CFงบเงินสดผลิตกรรม!C26</f>
        <v>0</v>
      </c>
      <c r="D17" s="18">
        <f>C17+CFงบเงินสดผลิตกรรม!D26</f>
        <v>0</v>
      </c>
      <c r="E17" s="55" t="e">
        <f>B17*100/B28</f>
        <v>#DIV/0!</v>
      </c>
      <c r="F17" s="55" t="e">
        <f>C17*100/C28</f>
        <v>#DIV/0!</v>
      </c>
      <c r="G17" s="55" t="e">
        <f>D17*100/D28</f>
        <v>#DIV/0!</v>
      </c>
    </row>
    <row r="18" spans="1:7" ht="18" customHeight="1" x14ac:dyDescent="0.5">
      <c r="A18" s="24" t="s">
        <v>88</v>
      </c>
      <c r="B18" s="18">
        <f>'งบ ตท'!B18+CFงบเงินสดผลิตกรรม!C27</f>
        <v>0</v>
      </c>
      <c r="C18" s="18">
        <f>B18+CFงบเงินสดผลิตกรรม!C27</f>
        <v>0</v>
      </c>
      <c r="D18" s="18">
        <f>C18+CFงบเงินสดผลิตกรรม!D27</f>
        <v>0</v>
      </c>
      <c r="E18" s="55" t="e">
        <f>B18*100/B28</f>
        <v>#DIV/0!</v>
      </c>
      <c r="F18" s="55" t="e">
        <f>C18*100/C28</f>
        <v>#DIV/0!</v>
      </c>
      <c r="G18" s="55" t="e">
        <f>D18*100/D28</f>
        <v>#DIV/0!</v>
      </c>
    </row>
    <row r="19" spans="1:7" ht="18" customHeight="1" x14ac:dyDescent="0.5">
      <c r="A19" s="24" t="s">
        <v>89</v>
      </c>
      <c r="B19" s="18">
        <f>'งบ ตท'!B19+CFงบเงินสดผลิตกรรม!C28</f>
        <v>0</v>
      </c>
      <c r="C19" s="18">
        <f>B19+CFงบเงินสดผลิตกรรม!C28</f>
        <v>0</v>
      </c>
      <c r="D19" s="18">
        <f>C19+CFงบเงินสดผลิตกรรม!D28</f>
        <v>0</v>
      </c>
      <c r="E19" s="55" t="e">
        <f>B19*100/B28</f>
        <v>#DIV/0!</v>
      </c>
      <c r="F19" s="55" t="e">
        <f>C19*100/C28</f>
        <v>#DIV/0!</v>
      </c>
      <c r="G19" s="55" t="e">
        <f>D19*100/D28</f>
        <v>#DIV/0!</v>
      </c>
    </row>
    <row r="20" spans="1:7" ht="18" customHeight="1" x14ac:dyDescent="0.5">
      <c r="A20" s="24" t="s">
        <v>90</v>
      </c>
      <c r="B20" s="18">
        <f>'งบ ตท'!B20+CFงบเงินสดผลิตกรรม!C29</f>
        <v>0</v>
      </c>
      <c r="C20" s="18">
        <f>B20+CFงบเงินสดผลิตกรรม!C29</f>
        <v>0</v>
      </c>
      <c r="D20" s="18">
        <f>C20+CFงบเงินสดผลิตกรรม!D29</f>
        <v>0</v>
      </c>
      <c r="E20" s="55" t="e">
        <f>B20*100/B28</f>
        <v>#DIV/0!</v>
      </c>
      <c r="F20" s="55" t="e">
        <f>C20*100/C28</f>
        <v>#DIV/0!</v>
      </c>
      <c r="G20" s="55" t="e">
        <f>D20*100/D28</f>
        <v>#DIV/0!</v>
      </c>
    </row>
    <row r="21" spans="1:7" ht="18" customHeight="1" x14ac:dyDescent="0.5">
      <c r="A21" s="24" t="s">
        <v>91</v>
      </c>
      <c r="B21" s="18">
        <f>'งบ ตท'!B21+CFงบเงินสดผลิตกรรม!C30</f>
        <v>0</v>
      </c>
      <c r="C21" s="18">
        <f>B21+CFงบเงินสดผลิตกรรม!C30</f>
        <v>0</v>
      </c>
      <c r="D21" s="18">
        <f>C21+CFงบเงินสดผลิตกรรม!D30</f>
        <v>0</v>
      </c>
      <c r="E21" s="55" t="e">
        <f>B21*100/B28</f>
        <v>#DIV/0!</v>
      </c>
      <c r="F21" s="55" t="e">
        <f>C21*100/C28</f>
        <v>#DIV/0!</v>
      </c>
      <c r="G21" s="55" t="e">
        <f>D21*100/D28</f>
        <v>#DIV/0!</v>
      </c>
    </row>
    <row r="22" spans="1:7" ht="18" customHeight="1" x14ac:dyDescent="0.5">
      <c r="A22" s="24" t="s">
        <v>255</v>
      </c>
      <c r="B22" s="18">
        <f>PLงบกำไรผลิตกรรม!B49+PLงบกำไรผลิตกรรม!B14</f>
        <v>0</v>
      </c>
      <c r="C22" s="18">
        <f>B22*2</f>
        <v>0</v>
      </c>
      <c r="D22" s="18">
        <f>B22*3</f>
        <v>0</v>
      </c>
      <c r="E22" s="55" t="e">
        <f>B22*100/B28</f>
        <v>#DIV/0!</v>
      </c>
      <c r="F22" s="55" t="e">
        <f>C22*100/C28</f>
        <v>#DIV/0!</v>
      </c>
      <c r="G22" s="55" t="e">
        <f>D22*100/D28</f>
        <v>#DIV/0!</v>
      </c>
    </row>
    <row r="23" spans="1:7" ht="18" customHeight="1" x14ac:dyDescent="0.5">
      <c r="A23" s="24" t="s">
        <v>256</v>
      </c>
      <c r="B23" s="18">
        <f>B16+B17+B18+B19+B20+B21-B22</f>
        <v>0</v>
      </c>
      <c r="C23" s="18">
        <f>C16+C17+C18+C19+C20+C21-C22</f>
        <v>0</v>
      </c>
      <c r="D23" s="18">
        <f>D16+D17+D18+D19+D20+D21-D22</f>
        <v>0</v>
      </c>
      <c r="E23" s="55" t="e">
        <f>B23*100/B28</f>
        <v>#DIV/0!</v>
      </c>
      <c r="F23" s="55" t="e">
        <f>C23*100/C28</f>
        <v>#DIV/0!</v>
      </c>
      <c r="G23" s="55" t="e">
        <f>D23*100/D28</f>
        <v>#DIV/0!</v>
      </c>
    </row>
    <row r="24" spans="1:7" ht="18" customHeight="1" x14ac:dyDescent="0.5">
      <c r="A24" s="48" t="s">
        <v>92</v>
      </c>
      <c r="B24" s="18"/>
      <c r="C24" s="18"/>
      <c r="D24" s="18"/>
      <c r="E24" s="55"/>
      <c r="F24" s="55"/>
      <c r="G24" s="55"/>
    </row>
    <row r="25" spans="1:7" ht="18" customHeight="1" x14ac:dyDescent="0.5">
      <c r="A25" s="24" t="s">
        <v>105</v>
      </c>
      <c r="B25" s="18">
        <f>CFงบเงินสดผลิตกรรม!B31+CFงบเงินสดผลิตกรรม!C31-PLงบกำไรผลิตกรรม!B15</f>
        <v>0</v>
      </c>
      <c r="C25" s="18">
        <f>B25+CFงบเงินสดผลิตกรรม!D31-PLงบกำไรผลิตกรรม!C15</f>
        <v>0</v>
      </c>
      <c r="D25" s="18">
        <f>C25+CFงบเงินสดผลิตกรรม!E31-PLงบกำไรผลิตกรรม!D15</f>
        <v>0</v>
      </c>
      <c r="E25" s="55" t="e">
        <f>B25*100/B28</f>
        <v>#DIV/0!</v>
      </c>
      <c r="F25" s="55" t="e">
        <f>C25*100/C28</f>
        <v>#DIV/0!</v>
      </c>
      <c r="G25" s="55" t="e">
        <f>D25*100/D28</f>
        <v>#DIV/0!</v>
      </c>
    </row>
    <row r="26" spans="1:7" ht="18" customHeight="1" x14ac:dyDescent="0.5">
      <c r="A26" s="24" t="s">
        <v>93</v>
      </c>
      <c r="B26" s="18">
        <f>CFงบเงินสดผลิตกรรม!B32+CFงบเงินสดผลิตกรรม!C32</f>
        <v>0</v>
      </c>
      <c r="C26" s="18">
        <f>B26+CFงบเงินสดผลิตกรรม!D32</f>
        <v>0</v>
      </c>
      <c r="D26" s="18">
        <f>C26+CFงบเงินสดผลิตกรรม!E32</f>
        <v>0</v>
      </c>
      <c r="E26" s="55" t="e">
        <f>B26*100/B28</f>
        <v>#DIV/0!</v>
      </c>
      <c r="F26" s="55" t="e">
        <f>C26*100/C28</f>
        <v>#DIV/0!</v>
      </c>
      <c r="G26" s="55" t="e">
        <f>D26*100/D28</f>
        <v>#DIV/0!</v>
      </c>
    </row>
    <row r="27" spans="1:7" ht="18" customHeight="1" x14ac:dyDescent="0.5">
      <c r="A27" s="24" t="s">
        <v>257</v>
      </c>
      <c r="B27" s="18">
        <f>B25+B26</f>
        <v>0</v>
      </c>
      <c r="C27" s="18">
        <f>C25+C26</f>
        <v>0</v>
      </c>
      <c r="D27" s="18">
        <f>D25+D26</f>
        <v>0</v>
      </c>
      <c r="E27" s="55" t="e">
        <f>B27*100/B28</f>
        <v>#DIV/0!</v>
      </c>
      <c r="F27" s="55" t="e">
        <f>C27*100/C28</f>
        <v>#DIV/0!</v>
      </c>
      <c r="G27" s="55" t="e">
        <f>D27*100/D28</f>
        <v>#DIV/0!</v>
      </c>
    </row>
    <row r="28" spans="1:7" ht="18" customHeight="1" x14ac:dyDescent="0.5">
      <c r="A28" s="17" t="s">
        <v>258</v>
      </c>
      <c r="B28" s="18">
        <f>B14+B23+B27</f>
        <v>0</v>
      </c>
      <c r="C28" s="18">
        <f>C14+C23+C27</f>
        <v>0</v>
      </c>
      <c r="D28" s="18">
        <f>D14+D23+D27</f>
        <v>0</v>
      </c>
      <c r="E28" s="55" t="e">
        <f>B28*100/B28</f>
        <v>#DIV/0!</v>
      </c>
      <c r="F28" s="55" t="e">
        <f>C28*100/C28</f>
        <v>#DIV/0!</v>
      </c>
      <c r="G28" s="55" t="e">
        <f>D28*100/D28</f>
        <v>#DIV/0!</v>
      </c>
    </row>
    <row r="29" spans="1:7" ht="18" customHeight="1" x14ac:dyDescent="0.5">
      <c r="A29" s="124"/>
      <c r="B29" s="124"/>
      <c r="C29" s="124"/>
      <c r="D29" s="124"/>
      <c r="E29" s="55"/>
      <c r="F29" s="55"/>
      <c r="G29" s="55"/>
    </row>
    <row r="30" spans="1:7" ht="18" customHeight="1" x14ac:dyDescent="0.5">
      <c r="A30" s="125" t="s">
        <v>259</v>
      </c>
      <c r="B30" s="125"/>
      <c r="C30" s="125"/>
      <c r="D30" s="125"/>
      <c r="E30" s="55"/>
      <c r="F30" s="55"/>
      <c r="G30" s="55"/>
    </row>
    <row r="31" spans="1:7" ht="18" customHeight="1" x14ac:dyDescent="0.5">
      <c r="A31" s="48" t="s">
        <v>94</v>
      </c>
      <c r="B31" s="18"/>
      <c r="C31" s="18"/>
      <c r="D31" s="18"/>
      <c r="E31" s="55"/>
      <c r="F31" s="55"/>
      <c r="G31" s="55"/>
    </row>
    <row r="32" spans="1:7" ht="18" customHeight="1" x14ac:dyDescent="0.5">
      <c r="A32" s="24" t="s">
        <v>95</v>
      </c>
      <c r="B32" s="18">
        <f>'งบ ตท'!C27-CFงบเงินสดผลิตกรรม!C39</f>
        <v>0</v>
      </c>
      <c r="C32" s="18">
        <f>'งบ ตท'!C27-CFงบเงินสดผลิตกรรม!C39:D39</f>
        <v>0</v>
      </c>
      <c r="D32" s="18"/>
      <c r="E32" s="55" t="e">
        <f>B32*100/B28</f>
        <v>#DIV/0!</v>
      </c>
      <c r="F32" s="55" t="e">
        <f>C32*100/C28</f>
        <v>#DIV/0!</v>
      </c>
      <c r="G32" s="55" t="e">
        <f>D32*100/D28</f>
        <v>#DIV/0!</v>
      </c>
    </row>
    <row r="33" spans="1:7" ht="18" customHeight="1" x14ac:dyDescent="0.5">
      <c r="A33" s="24" t="s">
        <v>96</v>
      </c>
      <c r="B33" s="18">
        <f>PLงบกำไรผลิตกรรม!B22</f>
        <v>0</v>
      </c>
      <c r="C33" s="18">
        <f>PLงบกำไรผลิตกรรม!C22</f>
        <v>0</v>
      </c>
      <c r="D33" s="18">
        <f>PLงบกำไรผลิตกรรม!D22</f>
        <v>0</v>
      </c>
      <c r="E33" s="55" t="e">
        <f>B33*100/B28</f>
        <v>#DIV/0!</v>
      </c>
      <c r="F33" s="55" t="e">
        <f>C33*100/C28</f>
        <v>#DIV/0!</v>
      </c>
      <c r="G33" s="55" t="e">
        <f>D33*100/D28</f>
        <v>#DIV/0!</v>
      </c>
    </row>
    <row r="34" spans="1:7" ht="18" customHeight="1" x14ac:dyDescent="0.5">
      <c r="A34" s="24" t="s">
        <v>97</v>
      </c>
      <c r="B34" s="50"/>
      <c r="C34" s="50"/>
      <c r="D34" s="50"/>
      <c r="E34" s="55" t="e">
        <f>B34*100/B28</f>
        <v>#DIV/0!</v>
      </c>
      <c r="F34" s="55" t="e">
        <f>C34*100/C28</f>
        <v>#DIV/0!</v>
      </c>
      <c r="G34" s="55" t="e">
        <f>D34*100/D28</f>
        <v>#DIV/0!</v>
      </c>
    </row>
    <row r="35" spans="1:7" ht="18" customHeight="1" x14ac:dyDescent="0.5">
      <c r="A35" s="24" t="s">
        <v>98</v>
      </c>
      <c r="B35" s="18">
        <f>CFงบเงินสดผลิตกรรม!B37-CFงบเงินสดผลิตกรรม!C40</f>
        <v>0</v>
      </c>
      <c r="C35" s="18">
        <f>CFงบเงินสดผลิตกรรม!B37+CFงบเงินสดผลิตกรรม!C37+CFงบเงินสดผลิตกรรม!D37-CFงบเงินสดผลิตกรรม!C40-CFงบเงินสดผลิตกรรม!D40</f>
        <v>0</v>
      </c>
      <c r="D35" s="18">
        <f>CFงบเงินสดผลิตกรรม!B37+CFงบเงินสดผลิตกรรม!D37+CFงบเงินสดผลิตกรรม!E37-CFงบเงินสดผลิตกรรม!C40-CFงบเงินสดผลิตกรรม!D40-CFงบเงินสดผลิตกรรม!E40</f>
        <v>0</v>
      </c>
      <c r="E35" s="55" t="e">
        <f>B35*100/B28</f>
        <v>#DIV/0!</v>
      </c>
      <c r="F35" s="55" t="e">
        <f>C35*100/C28</f>
        <v>#DIV/0!</v>
      </c>
      <c r="G35" s="55" t="e">
        <f>D35*100/D28</f>
        <v>#DIV/0!</v>
      </c>
    </row>
    <row r="36" spans="1:7" ht="18" customHeight="1" x14ac:dyDescent="0.5">
      <c r="A36" s="24" t="s">
        <v>260</v>
      </c>
      <c r="B36" s="18">
        <f>B32+B33+B34+B35</f>
        <v>0</v>
      </c>
      <c r="C36" s="18">
        <f>C32+C33+C34+C35</f>
        <v>0</v>
      </c>
      <c r="D36" s="18">
        <f>D32+D33+D34+D35</f>
        <v>0</v>
      </c>
      <c r="E36" s="55" t="e">
        <f>B36*100/B28</f>
        <v>#DIV/0!</v>
      </c>
      <c r="F36" s="55" t="e">
        <f>C36*100/C28</f>
        <v>#DIV/0!</v>
      </c>
      <c r="G36" s="55" t="e">
        <f>D36*100/D28</f>
        <v>#DIV/0!</v>
      </c>
    </row>
    <row r="37" spans="1:7" ht="18" customHeight="1" x14ac:dyDescent="0.5">
      <c r="A37" s="48" t="s">
        <v>99</v>
      </c>
      <c r="B37" s="18"/>
      <c r="C37" s="18"/>
      <c r="D37" s="18"/>
      <c r="E37" s="55" t="e">
        <f>B37*100/B28</f>
        <v>#DIV/0!</v>
      </c>
      <c r="F37" s="55" t="e">
        <f>C37*100/C28</f>
        <v>#DIV/0!</v>
      </c>
      <c r="G37" s="55" t="e">
        <f>D37*100/D28</f>
        <v>#DIV/0!</v>
      </c>
    </row>
    <row r="38" spans="1:7" ht="18" customHeight="1" x14ac:dyDescent="0.5">
      <c r="A38" s="24" t="s">
        <v>100</v>
      </c>
      <c r="B38" s="18">
        <f>CFงบเงินสดผลิตกรรม!B36+CFงบเงินสดผลิตกรรม!C36</f>
        <v>0</v>
      </c>
      <c r="C38" s="18">
        <f>CFงบเงินสดผลิตกรรม!B36+CFงบเงินสดผลิตกรรม!C36:D36</f>
        <v>0</v>
      </c>
      <c r="D38" s="18">
        <f>CFงบเงินสดผลิตกรรม!B36+CFงบเงินสดผลิตกรรม!C36:E36</f>
        <v>0</v>
      </c>
      <c r="E38" s="55" t="e">
        <f>B38*100/B28</f>
        <v>#DIV/0!</v>
      </c>
      <c r="F38" s="55" t="e">
        <f>C38*100/C28</f>
        <v>#DIV/0!</v>
      </c>
      <c r="G38" s="55" t="e">
        <f>D38*100/D28</f>
        <v>#DIV/0!</v>
      </c>
    </row>
    <row r="39" spans="1:7" ht="18" customHeight="1" x14ac:dyDescent="0.5">
      <c r="A39" s="24" t="s">
        <v>261</v>
      </c>
      <c r="B39" s="18">
        <f>PLงบกำไรผลิตกรรม!B23</f>
        <v>0</v>
      </c>
      <c r="C39" s="18">
        <f>PLงบกำไรผลิตกรรม!B23+PLงบกำไรผลิตกรรม!C23</f>
        <v>0</v>
      </c>
      <c r="D39" s="18">
        <f>PLงบกำไรผลิตกรรม!B23+PLงบกำไรผลิตกรรม!C23+PLงบกำไรผลิตกรรม!D23</f>
        <v>0</v>
      </c>
      <c r="E39" s="55" t="e">
        <f>B39*100/B28</f>
        <v>#DIV/0!</v>
      </c>
      <c r="F39" s="55" t="e">
        <f>C39*100/C28</f>
        <v>#DIV/0!</v>
      </c>
      <c r="G39" s="55" t="e">
        <f>D39*100/D28</f>
        <v>#DIV/0!</v>
      </c>
    </row>
    <row r="40" spans="1:7" ht="18" customHeight="1" x14ac:dyDescent="0.5">
      <c r="A40" s="17" t="s">
        <v>106</v>
      </c>
      <c r="B40" s="18">
        <f>B38+B39</f>
        <v>0</v>
      </c>
      <c r="C40" s="18">
        <f>C38+C39</f>
        <v>0</v>
      </c>
      <c r="D40" s="18">
        <f>D38+D39</f>
        <v>0</v>
      </c>
      <c r="E40" s="55" t="e">
        <f>B40*100/B28</f>
        <v>#DIV/0!</v>
      </c>
      <c r="F40" s="55" t="e">
        <f>C40*100/C28</f>
        <v>#DIV/0!</v>
      </c>
      <c r="G40" s="55" t="e">
        <f>D40*100/D28</f>
        <v>#DIV/0!</v>
      </c>
    </row>
    <row r="41" spans="1:7" ht="18" customHeight="1" x14ac:dyDescent="0.5">
      <c r="A41" s="17" t="s">
        <v>262</v>
      </c>
      <c r="B41" s="18">
        <f>B36+B40</f>
        <v>0</v>
      </c>
      <c r="C41" s="18">
        <f>C36+C40</f>
        <v>0</v>
      </c>
      <c r="D41" s="18">
        <f>D36+D40</f>
        <v>0</v>
      </c>
      <c r="E41" s="55" t="e">
        <f>B41*100/B28</f>
        <v>#DIV/0!</v>
      </c>
      <c r="F41" s="55" t="e">
        <f>C41*100/C28</f>
        <v>#DIV/0!</v>
      </c>
      <c r="G41" s="55" t="e">
        <f>D41*100/D28</f>
        <v>#DIV/0!</v>
      </c>
    </row>
    <row r="42" spans="1:7" ht="18" customHeight="1" x14ac:dyDescent="0.5">
      <c r="B42" s="56" t="s">
        <v>101</v>
      </c>
    </row>
    <row r="43" spans="1:7" ht="18" customHeight="1" x14ac:dyDescent="0.5">
      <c r="A43" s="62" t="s">
        <v>251</v>
      </c>
      <c r="B43" s="57">
        <f>B28-B41</f>
        <v>0</v>
      </c>
      <c r="C43" s="57">
        <f>C28-C41</f>
        <v>0</v>
      </c>
      <c r="D43" s="57">
        <f>D28-D41</f>
        <v>0</v>
      </c>
    </row>
  </sheetData>
  <mergeCells count="5">
    <mergeCell ref="A29:D29"/>
    <mergeCell ref="A30:D30"/>
    <mergeCell ref="A2:G2"/>
    <mergeCell ref="A3:G3"/>
    <mergeCell ref="A4:G4"/>
  </mergeCells>
  <phoneticPr fontId="6" type="noConversion"/>
  <pageMargins left="0.59055118110236227" right="0.15748031496062992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zoomScale="120" workbookViewId="0">
      <selection activeCell="B1" sqref="B1"/>
    </sheetView>
  </sheetViews>
  <sheetFormatPr defaultRowHeight="10.5" customHeight="1" x14ac:dyDescent="0.2"/>
  <cols>
    <col min="1" max="1" width="2.28515625" style="3" customWidth="1"/>
    <col min="2" max="3" width="9.140625" style="3"/>
    <col min="4" max="4" width="9.85546875" style="3" customWidth="1"/>
    <col min="5" max="5" width="16.42578125" style="3" customWidth="1"/>
    <col min="6" max="6" width="10.5703125" style="3" customWidth="1"/>
    <col min="7" max="7" width="3.28515625" style="3" customWidth="1"/>
    <col min="8" max="8" width="12.42578125" style="3" bestFit="1" customWidth="1"/>
    <col min="9" max="9" width="1.42578125" style="3" customWidth="1"/>
    <col min="10" max="10" width="12.42578125" style="3" bestFit="1" customWidth="1"/>
    <col min="11" max="11" width="1.42578125" style="3" customWidth="1"/>
    <col min="12" max="12" width="12.42578125" style="3" bestFit="1" customWidth="1"/>
    <col min="13" max="13" width="9.7109375" style="3" bestFit="1" customWidth="1"/>
    <col min="14" max="16384" width="9.140625" style="3"/>
  </cols>
  <sheetData>
    <row r="1" spans="1:12" s="2" customFormat="1" ht="12.75" customHeight="1" x14ac:dyDescent="0.2">
      <c r="A1" s="4" t="s">
        <v>147</v>
      </c>
      <c r="B1" s="4"/>
      <c r="C1" s="4"/>
      <c r="D1" s="4"/>
      <c r="E1" s="4"/>
      <c r="F1" s="4"/>
      <c r="G1" s="4"/>
      <c r="H1" s="6" t="s">
        <v>30</v>
      </c>
      <c r="I1" s="6"/>
      <c r="J1" s="6" t="s">
        <v>31</v>
      </c>
      <c r="K1" s="6"/>
      <c r="L1" s="6" t="s">
        <v>32</v>
      </c>
    </row>
    <row r="2" spans="1:12" ht="10.5" customHeight="1" x14ac:dyDescent="0.2">
      <c r="A2" s="7" t="s">
        <v>148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102" customFormat="1" ht="10.5" customHeight="1" x14ac:dyDescent="0.2">
      <c r="B3" s="102" t="s">
        <v>167</v>
      </c>
      <c r="E3" s="103" t="s">
        <v>149</v>
      </c>
      <c r="F3" s="104"/>
      <c r="G3" s="104" t="s">
        <v>152</v>
      </c>
      <c r="H3" s="105">
        <f>BSงบดุลผลิตกรรม!B14</f>
        <v>0</v>
      </c>
      <c r="I3" s="106"/>
      <c r="J3" s="105">
        <f>BSงบดุลผลิตกรรม!C14</f>
        <v>0</v>
      </c>
      <c r="L3" s="105">
        <f>BSงบดุลผลิตกรรม!D14</f>
        <v>0</v>
      </c>
    </row>
    <row r="4" spans="1:12" s="102" customFormat="1" ht="10.5" customHeight="1" x14ac:dyDescent="0.2">
      <c r="E4" s="104" t="s">
        <v>150</v>
      </c>
      <c r="H4" s="107">
        <f>BSงบดุลผลิตกรรม!B33</f>
        <v>0</v>
      </c>
      <c r="I4" s="107"/>
      <c r="J4" s="107">
        <f>BSงบดุลผลิตกรรม!C33</f>
        <v>0</v>
      </c>
      <c r="L4" s="107">
        <f>BSงบดุลผลิตกรรม!D33</f>
        <v>0</v>
      </c>
    </row>
    <row r="5" spans="1:12" s="102" customFormat="1" ht="10.5" customHeight="1" x14ac:dyDescent="0.2"/>
    <row r="6" spans="1:12" s="102" customFormat="1" ht="10.5" customHeight="1" x14ac:dyDescent="0.2">
      <c r="B6" s="108"/>
      <c r="C6" s="108"/>
      <c r="D6" s="108"/>
      <c r="E6" s="108"/>
      <c r="F6" s="108"/>
      <c r="G6" s="108"/>
      <c r="H6" s="109" t="e">
        <f>H3/H4</f>
        <v>#DIV/0!</v>
      </c>
      <c r="I6" s="109"/>
      <c r="J6" s="109" t="e">
        <f>J3/J4</f>
        <v>#DIV/0!</v>
      </c>
      <c r="K6" s="108"/>
      <c r="L6" s="109" t="e">
        <f>L3/L4</f>
        <v>#DIV/0!</v>
      </c>
    </row>
    <row r="7" spans="1:12" s="102" customFormat="1" ht="5.25" customHeight="1" x14ac:dyDescent="0.2"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</row>
    <row r="8" spans="1:12" s="102" customFormat="1" ht="10.5" customHeight="1" x14ac:dyDescent="0.2">
      <c r="B8" s="102" t="s">
        <v>166</v>
      </c>
      <c r="E8" s="108" t="s">
        <v>149</v>
      </c>
      <c r="F8" s="108" t="s">
        <v>151</v>
      </c>
      <c r="G8" s="104" t="s">
        <v>152</v>
      </c>
      <c r="H8" s="105">
        <f>BSงบดุลผลิตกรรม!B14-(BSงบดุลผลิตกรรม!B10+BSงบดุลผลิตกรรม!B11+BSงบดุลผลิตกรรม!B12+BSงบดุลผลิตกรรม!B13)</f>
        <v>0</v>
      </c>
      <c r="J8" s="105">
        <f>BSงบดุลผลิตกรรม!C14-(BSงบดุลผลิตกรรม!C10+BSงบดุลผลิตกรรม!C11+BSงบดุลผลิตกรรม!C12+BSงบดุลผลิตกรรม!C13)</f>
        <v>0</v>
      </c>
      <c r="L8" s="105">
        <f>BSงบดุลผลิตกรรม!D14-(BSงบดุลผลิตกรรม!D10+BSงบดุลผลิตกรรม!D11+BSงบดุลผลิตกรรม!D12+BSงบดุลผลิตกรรม!D13)</f>
        <v>0</v>
      </c>
    </row>
    <row r="9" spans="1:12" s="102" customFormat="1" ht="10.5" customHeight="1" x14ac:dyDescent="0.2">
      <c r="E9" s="127" t="s">
        <v>150</v>
      </c>
      <c r="F9" s="127"/>
      <c r="H9" s="107">
        <f>H4</f>
        <v>0</v>
      </c>
      <c r="J9" s="107">
        <f>J4</f>
        <v>0</v>
      </c>
      <c r="L9" s="107">
        <f>L4</f>
        <v>0</v>
      </c>
    </row>
    <row r="10" spans="1:12" s="102" customFormat="1" ht="10.5" customHeight="1" x14ac:dyDescent="0.2"/>
    <row r="11" spans="1:12" s="102" customFormat="1" ht="10.5" customHeight="1" x14ac:dyDescent="0.2">
      <c r="B11" s="108"/>
      <c r="C11" s="108"/>
      <c r="D11" s="108"/>
      <c r="E11" s="108"/>
      <c r="F11" s="108"/>
      <c r="G11" s="108"/>
      <c r="H11" s="109" t="e">
        <f>H8/H9</f>
        <v>#DIV/0!</v>
      </c>
      <c r="I11" s="108"/>
      <c r="J11" s="109" t="e">
        <f>J8/J9</f>
        <v>#DIV/0!</v>
      </c>
      <c r="K11" s="108"/>
      <c r="L11" s="109" t="e">
        <f>L8/L9</f>
        <v>#DIV/0!</v>
      </c>
    </row>
    <row r="12" spans="1:12" ht="6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10.5" customHeight="1" x14ac:dyDescent="0.2">
      <c r="A13" s="7" t="s">
        <v>153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s="102" customFormat="1" ht="12.75" customHeight="1" x14ac:dyDescent="0.2">
      <c r="B14" s="102" t="s">
        <v>165</v>
      </c>
      <c r="E14" s="103" t="s">
        <v>154</v>
      </c>
      <c r="F14" s="104"/>
      <c r="G14" s="104" t="s">
        <v>156</v>
      </c>
      <c r="H14" s="105">
        <f>PLงบกำไรผลิตกรรม!B8-CFงบเงินสดผลิตกรรม!C5</f>
        <v>0</v>
      </c>
      <c r="J14" s="105">
        <f>PLงบกำไรผลิตกรรม!C8-CFงบเงินสดผลิตกรรม!D5</f>
        <v>0</v>
      </c>
      <c r="L14" s="105">
        <f>PLงบกำไรผลิตกรรม!D8-CFงบเงินสดผลิตกรรม!E5</f>
        <v>0</v>
      </c>
    </row>
    <row r="15" spans="1:12" s="102" customFormat="1" ht="10.5" customHeight="1" x14ac:dyDescent="0.2">
      <c r="E15" s="104" t="s">
        <v>155</v>
      </c>
      <c r="H15" s="107">
        <f>BSงบดุลผลิตกรรม!B9</f>
        <v>0</v>
      </c>
      <c r="J15" s="107">
        <f>BSงบดุลผลิตกรรม!C9</f>
        <v>0</v>
      </c>
      <c r="L15" s="107">
        <f>BSงบดุลผลิตกรรม!D9</f>
        <v>0</v>
      </c>
    </row>
    <row r="16" spans="1:12" s="102" customFormat="1" ht="10.5" customHeight="1" x14ac:dyDescent="0.2"/>
    <row r="17" spans="2:12" s="102" customFormat="1" ht="10.5" customHeight="1" x14ac:dyDescent="0.2">
      <c r="B17" s="108"/>
      <c r="C17" s="108"/>
      <c r="D17" s="111"/>
      <c r="E17" s="108"/>
      <c r="F17" s="108"/>
      <c r="G17" s="108"/>
      <c r="H17" s="109" t="e">
        <f>H14/H15</f>
        <v>#DIV/0!</v>
      </c>
      <c r="I17" s="108"/>
      <c r="J17" s="109" t="e">
        <f>J14/J15</f>
        <v>#DIV/0!</v>
      </c>
      <c r="K17" s="108"/>
      <c r="L17" s="109" t="e">
        <f>L14/L15</f>
        <v>#DIV/0!</v>
      </c>
    </row>
    <row r="18" spans="2:12" s="102" customFormat="1" ht="5.25" customHeight="1" x14ac:dyDescent="0.2"/>
    <row r="19" spans="2:12" s="102" customFormat="1" ht="10.5" customHeight="1" x14ac:dyDescent="0.2">
      <c r="B19" s="102" t="s">
        <v>164</v>
      </c>
      <c r="E19" s="103" t="s">
        <v>157</v>
      </c>
      <c r="F19" s="104"/>
      <c r="G19" s="104" t="s">
        <v>156</v>
      </c>
      <c r="H19" s="105">
        <f>PLงบกำไรผลิตกรรม!B9</f>
        <v>0</v>
      </c>
      <c r="J19" s="105">
        <f>PLงบกำไรผลิตกรรม!C9</f>
        <v>0</v>
      </c>
      <c r="L19" s="105">
        <f>PLงบกำไรผลิตกรรม!D9</f>
        <v>0</v>
      </c>
    </row>
    <row r="20" spans="2:12" s="102" customFormat="1" ht="10.5" customHeight="1" x14ac:dyDescent="0.2">
      <c r="E20" s="104" t="s">
        <v>158</v>
      </c>
      <c r="H20" s="107">
        <f>BSงบดุลผลิตกรรม!B10+BSงบดุลผลิตกรรม!B11+BSงบดุลผลิตกรรม!B12+BSงบดุลผลิตกรรม!B13</f>
        <v>0</v>
      </c>
      <c r="J20" s="107">
        <f>BSงบดุลผลิตกรรม!C10+BSงบดุลผลิตกรรม!C11+BSงบดุลผลิตกรรม!C12+BSงบดุลผลิตกรรม!C13</f>
        <v>0</v>
      </c>
      <c r="L20" s="107">
        <f>BSงบดุลผลิตกรรม!D10+BSงบดุลผลิตกรรม!D11+BSงบดุลผลิตกรรม!D12+BSงบดุลผลิตกรรม!D13</f>
        <v>0</v>
      </c>
    </row>
    <row r="21" spans="2:12" s="102" customFormat="1" ht="10.5" customHeight="1" x14ac:dyDescent="0.2"/>
    <row r="22" spans="2:12" s="102" customFormat="1" ht="10.5" customHeight="1" x14ac:dyDescent="0.2">
      <c r="B22" s="108"/>
      <c r="C22" s="108"/>
      <c r="D22" s="108"/>
      <c r="E22" s="108"/>
      <c r="F22" s="108"/>
      <c r="G22" s="108"/>
      <c r="H22" s="109" t="e">
        <f>H19/H20</f>
        <v>#DIV/0!</v>
      </c>
      <c r="I22" s="108"/>
      <c r="J22" s="109" t="e">
        <f>J19/J20</f>
        <v>#DIV/0!</v>
      </c>
      <c r="K22" s="108"/>
      <c r="L22" s="109" t="e">
        <f>L19/L20</f>
        <v>#DIV/0!</v>
      </c>
    </row>
    <row r="23" spans="2:12" s="102" customFormat="1" ht="6" customHeight="1" x14ac:dyDescent="0.2"/>
    <row r="24" spans="2:12" s="102" customFormat="1" ht="12.75" customHeight="1" x14ac:dyDescent="0.2">
      <c r="B24" s="102" t="s">
        <v>159</v>
      </c>
      <c r="E24" s="103" t="s">
        <v>155</v>
      </c>
      <c r="F24" s="104">
        <v>365</v>
      </c>
      <c r="G24" s="104" t="s">
        <v>161</v>
      </c>
      <c r="H24" s="105">
        <f>BSงบดุลผลิตกรรม!B9</f>
        <v>0</v>
      </c>
      <c r="J24" s="105">
        <f>BSงบดุลผลิตกรรม!C9</f>
        <v>0</v>
      </c>
      <c r="L24" s="105">
        <f>BSงบดุลผลิตกรรม!D9</f>
        <v>0</v>
      </c>
    </row>
    <row r="25" spans="2:12" s="102" customFormat="1" ht="10.5" customHeight="1" x14ac:dyDescent="0.2">
      <c r="E25" s="104" t="s">
        <v>160</v>
      </c>
      <c r="H25" s="107">
        <f>H14</f>
        <v>0</v>
      </c>
      <c r="I25" s="107">
        <f>I14</f>
        <v>0</v>
      </c>
      <c r="J25" s="107">
        <f>J14</f>
        <v>0</v>
      </c>
      <c r="K25" s="107">
        <f>K14</f>
        <v>0</v>
      </c>
      <c r="L25" s="107">
        <f>L14</f>
        <v>0</v>
      </c>
    </row>
    <row r="26" spans="2:12" s="102" customFormat="1" ht="10.5" customHeight="1" x14ac:dyDescent="0.2"/>
    <row r="27" spans="2:12" s="102" customFormat="1" ht="10.5" customHeight="1" x14ac:dyDescent="0.2">
      <c r="B27" s="108"/>
      <c r="C27" s="108"/>
      <c r="D27" s="108"/>
      <c r="E27" s="108"/>
      <c r="F27" s="108"/>
      <c r="G27" s="108"/>
      <c r="H27" s="109" t="e">
        <f>(H24/H25)*F24</f>
        <v>#DIV/0!</v>
      </c>
      <c r="I27" s="108"/>
      <c r="J27" s="109" t="e">
        <f>(J24/J25)*F24</f>
        <v>#DIV/0!</v>
      </c>
      <c r="K27" s="108"/>
      <c r="L27" s="109" t="e">
        <f>(L24/L25)*F24</f>
        <v>#DIV/0!</v>
      </c>
    </row>
    <row r="28" spans="2:12" s="102" customFormat="1" ht="6" customHeight="1" x14ac:dyDescent="0.2"/>
    <row r="29" spans="2:12" s="102" customFormat="1" ht="10.5" customHeight="1" x14ac:dyDescent="0.2">
      <c r="B29" s="102" t="s">
        <v>163</v>
      </c>
      <c r="E29" s="103" t="s">
        <v>158</v>
      </c>
      <c r="F29" s="104">
        <v>365</v>
      </c>
      <c r="G29" s="104" t="s">
        <v>161</v>
      </c>
      <c r="H29" s="105">
        <f>H20</f>
        <v>0</v>
      </c>
      <c r="J29" s="105">
        <f>J20</f>
        <v>0</v>
      </c>
      <c r="L29" s="105">
        <f>L20</f>
        <v>0</v>
      </c>
    </row>
    <row r="30" spans="2:12" s="102" customFormat="1" ht="10.5" customHeight="1" x14ac:dyDescent="0.2">
      <c r="E30" s="104" t="s">
        <v>157</v>
      </c>
      <c r="H30" s="107">
        <f>H19</f>
        <v>0</v>
      </c>
      <c r="J30" s="107">
        <f>J19</f>
        <v>0</v>
      </c>
      <c r="L30" s="107">
        <f>L19</f>
        <v>0</v>
      </c>
    </row>
    <row r="31" spans="2:12" s="102" customFormat="1" ht="10.5" customHeight="1" x14ac:dyDescent="0.2"/>
    <row r="32" spans="2:12" s="102" customFormat="1" ht="10.5" customHeight="1" x14ac:dyDescent="0.2">
      <c r="B32" s="108"/>
      <c r="C32" s="108"/>
      <c r="D32" s="108"/>
      <c r="E32" s="108"/>
      <c r="F32" s="108"/>
      <c r="G32" s="108"/>
      <c r="H32" s="109" t="e">
        <f>(H29/H30)*F29</f>
        <v>#DIV/0!</v>
      </c>
      <c r="I32" s="108"/>
      <c r="J32" s="109" t="e">
        <f>(J29/J30)*F29</f>
        <v>#DIV/0!</v>
      </c>
      <c r="K32" s="108"/>
      <c r="L32" s="109" t="e">
        <f>(L29/L30)*F29</f>
        <v>#DIV/0!</v>
      </c>
    </row>
    <row r="33" spans="1:12" s="102" customFormat="1" ht="6" customHeight="1" x14ac:dyDescent="0.2"/>
    <row r="34" spans="1:12" s="102" customFormat="1" ht="10.5" customHeight="1" x14ac:dyDescent="0.2">
      <c r="B34" s="102" t="s">
        <v>168</v>
      </c>
      <c r="E34" s="103" t="s">
        <v>162</v>
      </c>
      <c r="F34" s="104"/>
      <c r="G34" s="104" t="s">
        <v>156</v>
      </c>
      <c r="H34" s="105">
        <f>PLงบกำไรผลิตกรรม!B8</f>
        <v>0</v>
      </c>
      <c r="J34" s="105">
        <f>PLงบกำไรผลิตกรรม!C8</f>
        <v>0</v>
      </c>
      <c r="L34" s="105">
        <f>PLงบกำไรผลิตกรรม!D8</f>
        <v>0</v>
      </c>
    </row>
    <row r="35" spans="1:12" s="102" customFormat="1" ht="10.5" customHeight="1" x14ac:dyDescent="0.2">
      <c r="E35" s="104" t="s">
        <v>169</v>
      </c>
      <c r="H35" s="107">
        <f>BSงบดุลผลิตกรรม!B28</f>
        <v>0</v>
      </c>
      <c r="J35" s="107">
        <f>BSงบดุลผลิตกรรม!C28</f>
        <v>0</v>
      </c>
      <c r="L35" s="107">
        <f>BSงบดุลผลิตกรรม!D28</f>
        <v>0</v>
      </c>
    </row>
    <row r="36" spans="1:12" s="102" customFormat="1" ht="10.5" customHeight="1" x14ac:dyDescent="0.2">
      <c r="E36" s="104"/>
    </row>
    <row r="37" spans="1:12" s="102" customFormat="1" ht="10.5" customHeight="1" x14ac:dyDescent="0.2">
      <c r="B37" s="108"/>
      <c r="C37" s="108"/>
      <c r="D37" s="108"/>
      <c r="E37" s="108"/>
      <c r="F37" s="108"/>
      <c r="G37" s="108"/>
      <c r="H37" s="112" t="e">
        <f>H34/H35</f>
        <v>#DIV/0!</v>
      </c>
      <c r="I37" s="108"/>
      <c r="J37" s="112" t="e">
        <f>J34/J35</f>
        <v>#DIV/0!</v>
      </c>
      <c r="K37" s="108"/>
      <c r="L37" s="112" t="e">
        <f>L34/L35</f>
        <v>#DIV/0!</v>
      </c>
    </row>
    <row r="38" spans="1:12" s="102" customFormat="1" ht="6" customHeight="1" x14ac:dyDescent="0.2"/>
    <row r="39" spans="1:12" s="102" customFormat="1" ht="10.5" customHeight="1" x14ac:dyDescent="0.2">
      <c r="B39" s="102" t="s">
        <v>170</v>
      </c>
      <c r="E39" s="103" t="s">
        <v>162</v>
      </c>
      <c r="F39" s="104"/>
      <c r="G39" s="104" t="s">
        <v>156</v>
      </c>
      <c r="H39" s="105">
        <f>H34</f>
        <v>0</v>
      </c>
      <c r="J39" s="105">
        <f>J34</f>
        <v>0</v>
      </c>
      <c r="L39" s="105">
        <f>L34</f>
        <v>0</v>
      </c>
    </row>
    <row r="40" spans="1:12" s="102" customFormat="1" ht="10.5" customHeight="1" x14ac:dyDescent="0.2">
      <c r="E40" s="104" t="s">
        <v>171</v>
      </c>
      <c r="H40" s="107">
        <f>BSงบดุลผลิตกรรม!B23</f>
        <v>0</v>
      </c>
      <c r="J40" s="107">
        <f>BSงบดุลผลิตกรรม!C23</f>
        <v>0</v>
      </c>
      <c r="L40" s="107">
        <f>BSงบดุลผลิตกรรม!D23</f>
        <v>0</v>
      </c>
    </row>
    <row r="41" spans="1:12" s="102" customFormat="1" ht="10.5" customHeight="1" x14ac:dyDescent="0.2"/>
    <row r="42" spans="1:12" s="102" customFormat="1" ht="10.5" customHeight="1" x14ac:dyDescent="0.2">
      <c r="B42" s="108"/>
      <c r="C42" s="108"/>
      <c r="D42" s="108"/>
      <c r="E42" s="108"/>
      <c r="F42" s="108"/>
      <c r="G42" s="108"/>
      <c r="H42" s="112" t="e">
        <f>H39/H40</f>
        <v>#DIV/0!</v>
      </c>
      <c r="I42" s="108"/>
      <c r="J42" s="112" t="e">
        <f>J39/J40</f>
        <v>#DIV/0!</v>
      </c>
      <c r="K42" s="108"/>
      <c r="L42" s="112" t="e">
        <f>L39/L40</f>
        <v>#DIV/0!</v>
      </c>
    </row>
    <row r="43" spans="1:12" ht="14.25" customHeight="1" x14ac:dyDescent="0.2">
      <c r="A43" s="7" t="s">
        <v>172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s="102" customFormat="1" ht="10.5" customHeight="1" x14ac:dyDescent="0.2">
      <c r="B44" s="102" t="s">
        <v>173</v>
      </c>
      <c r="E44" s="103" t="s">
        <v>174</v>
      </c>
      <c r="F44" s="104">
        <v>100</v>
      </c>
      <c r="G44" s="104" t="s">
        <v>109</v>
      </c>
      <c r="H44" s="105">
        <f>PLงบกำไรผลิตกรรม!B23</f>
        <v>0</v>
      </c>
      <c r="J44" s="105">
        <f>PLงบกำไรผลิตกรรม!C23</f>
        <v>0</v>
      </c>
      <c r="L44" s="105">
        <f>PLงบกำไรผลิตกรรม!D23</f>
        <v>0</v>
      </c>
    </row>
    <row r="45" spans="1:12" s="102" customFormat="1" ht="10.5" customHeight="1" x14ac:dyDescent="0.2">
      <c r="E45" s="104" t="s">
        <v>175</v>
      </c>
      <c r="H45" s="107">
        <f>H35</f>
        <v>0</v>
      </c>
      <c r="J45" s="107">
        <f>J35</f>
        <v>0</v>
      </c>
      <c r="L45" s="107">
        <f>L35</f>
        <v>0</v>
      </c>
    </row>
    <row r="46" spans="1:12" s="102" customFormat="1" ht="10.5" customHeight="1" x14ac:dyDescent="0.2"/>
    <row r="47" spans="1:12" s="102" customFormat="1" ht="10.5" customHeight="1" x14ac:dyDescent="0.2">
      <c r="B47" s="108"/>
      <c r="C47" s="108"/>
      <c r="D47" s="108"/>
      <c r="E47" s="108"/>
      <c r="F47" s="108"/>
      <c r="G47" s="108"/>
      <c r="H47" s="112" t="e">
        <f>(H44/H45)*F44</f>
        <v>#DIV/0!</v>
      </c>
      <c r="I47" s="108"/>
      <c r="J47" s="112" t="e">
        <f>(J44/J45)*F44</f>
        <v>#DIV/0!</v>
      </c>
      <c r="K47" s="108"/>
      <c r="L47" s="112" t="e">
        <f>(L44/L45)*F44</f>
        <v>#DIV/0!</v>
      </c>
    </row>
    <row r="48" spans="1:12" s="102" customFormat="1" ht="4.5" customHeight="1" x14ac:dyDescent="0.2"/>
    <row r="49" spans="2:12" s="102" customFormat="1" ht="10.5" customHeight="1" x14ac:dyDescent="0.2">
      <c r="B49" s="102" t="s">
        <v>176</v>
      </c>
      <c r="E49" s="103" t="s">
        <v>174</v>
      </c>
      <c r="F49" s="104">
        <v>100</v>
      </c>
      <c r="G49" s="104" t="s">
        <v>109</v>
      </c>
      <c r="H49" s="105">
        <f>H44</f>
        <v>0</v>
      </c>
      <c r="J49" s="105">
        <f>J44</f>
        <v>0</v>
      </c>
      <c r="L49" s="105">
        <f>L44</f>
        <v>0</v>
      </c>
    </row>
    <row r="50" spans="2:12" s="102" customFormat="1" ht="10.5" customHeight="1" x14ac:dyDescent="0.2">
      <c r="E50" s="104" t="s">
        <v>177</v>
      </c>
      <c r="H50" s="107">
        <f>BSงบดุลผลิตกรรม!B40</f>
        <v>0</v>
      </c>
      <c r="J50" s="107">
        <f>BSงบดุลผลิตกรรม!C40</f>
        <v>0</v>
      </c>
      <c r="L50" s="107">
        <f>BSงบดุลผลิตกรรม!D40</f>
        <v>0</v>
      </c>
    </row>
    <row r="51" spans="2:12" s="102" customFormat="1" ht="10.5" customHeight="1" x14ac:dyDescent="0.2"/>
    <row r="52" spans="2:12" s="102" customFormat="1" ht="10.5" customHeight="1" x14ac:dyDescent="0.2">
      <c r="B52" s="108"/>
      <c r="C52" s="108"/>
      <c r="D52" s="108"/>
      <c r="E52" s="108"/>
      <c r="F52" s="108"/>
      <c r="G52" s="108"/>
      <c r="H52" s="112" t="e">
        <f>(H49/H50)*F49</f>
        <v>#DIV/0!</v>
      </c>
      <c r="I52" s="108"/>
      <c r="J52" s="112" t="e">
        <f>(J49/J50)*F49</f>
        <v>#DIV/0!</v>
      </c>
      <c r="K52" s="108"/>
      <c r="L52" s="112" t="e">
        <f>(L49/L50)*F49</f>
        <v>#DIV/0!</v>
      </c>
    </row>
    <row r="53" spans="2:12" s="102" customFormat="1" ht="6" customHeight="1" x14ac:dyDescent="0.2"/>
    <row r="54" spans="2:12" s="102" customFormat="1" ht="10.5" customHeight="1" x14ac:dyDescent="0.2">
      <c r="B54" s="102" t="s">
        <v>178</v>
      </c>
      <c r="E54" s="103" t="s">
        <v>179</v>
      </c>
      <c r="F54" s="104">
        <v>100</v>
      </c>
      <c r="G54" s="104" t="s">
        <v>109</v>
      </c>
      <c r="H54" s="105">
        <f>PLงบกำไรผลิตกรรม!B17</f>
        <v>0</v>
      </c>
      <c r="J54" s="105">
        <f>PLงบกำไรผลิตกรรม!C17</f>
        <v>0</v>
      </c>
      <c r="L54" s="105">
        <f>PLงบกำไรผลิตกรรม!D17</f>
        <v>0</v>
      </c>
    </row>
    <row r="55" spans="2:12" s="102" customFormat="1" ht="10.5" customHeight="1" x14ac:dyDescent="0.2">
      <c r="E55" s="104" t="s">
        <v>160</v>
      </c>
      <c r="H55" s="107">
        <f>H39</f>
        <v>0</v>
      </c>
      <c r="J55" s="107">
        <f>J39</f>
        <v>0</v>
      </c>
      <c r="L55" s="107">
        <f>L39</f>
        <v>0</v>
      </c>
    </row>
    <row r="56" spans="2:12" s="102" customFormat="1" ht="10.5" customHeight="1" x14ac:dyDescent="0.2"/>
    <row r="57" spans="2:12" s="102" customFormat="1" ht="10.5" customHeight="1" x14ac:dyDescent="0.2">
      <c r="B57" s="108"/>
      <c r="C57" s="108"/>
      <c r="D57" s="108"/>
      <c r="E57" s="108"/>
      <c r="F57" s="108"/>
      <c r="G57" s="108"/>
      <c r="H57" s="112" t="e">
        <f>(H54/H55)*F54</f>
        <v>#DIV/0!</v>
      </c>
      <c r="I57" s="108"/>
      <c r="J57" s="112" t="e">
        <f>(J54/J55)*F54</f>
        <v>#DIV/0!</v>
      </c>
      <c r="K57" s="108"/>
      <c r="L57" s="112" t="e">
        <f>(L54/L55)*F54</f>
        <v>#DIV/0!</v>
      </c>
    </row>
    <row r="58" spans="2:12" s="102" customFormat="1" ht="6" customHeight="1" x14ac:dyDescent="0.2"/>
    <row r="59" spans="2:12" s="102" customFormat="1" ht="12" customHeight="1" x14ac:dyDescent="0.2">
      <c r="B59" s="102" t="s">
        <v>180</v>
      </c>
      <c r="E59" s="103" t="s">
        <v>181</v>
      </c>
      <c r="F59" s="104">
        <v>100</v>
      </c>
      <c r="G59" s="104" t="s">
        <v>109</v>
      </c>
      <c r="H59" s="105">
        <f>PLงบกำไรผลิตกรรม!B10</f>
        <v>0</v>
      </c>
      <c r="J59" s="105">
        <f>PLงบกำไรผลิตกรรม!C10</f>
        <v>0</v>
      </c>
      <c r="L59" s="105">
        <f>PLงบกำไรผลิตกรรม!D10</f>
        <v>0</v>
      </c>
    </row>
    <row r="60" spans="2:12" s="102" customFormat="1" ht="10.5" customHeight="1" x14ac:dyDescent="0.2">
      <c r="E60" s="104" t="s">
        <v>160</v>
      </c>
      <c r="H60" s="107">
        <f>H55</f>
        <v>0</v>
      </c>
      <c r="J60" s="107">
        <f>J55</f>
        <v>0</v>
      </c>
      <c r="L60" s="107">
        <f>L55</f>
        <v>0</v>
      </c>
    </row>
    <row r="61" spans="2:12" s="102" customFormat="1" ht="10.5" customHeight="1" x14ac:dyDescent="0.2"/>
    <row r="62" spans="2:12" s="102" customFormat="1" ht="10.5" customHeight="1" x14ac:dyDescent="0.2">
      <c r="B62" s="108"/>
      <c r="C62" s="108"/>
      <c r="D62" s="108"/>
      <c r="E62" s="108"/>
      <c r="F62" s="108"/>
      <c r="G62" s="108"/>
      <c r="H62" s="112" t="e">
        <f>(H59/H60)*F59</f>
        <v>#DIV/0!</v>
      </c>
      <c r="I62" s="108"/>
      <c r="J62" s="112" t="e">
        <f>(J59/J60)*F59</f>
        <v>#DIV/0!</v>
      </c>
      <c r="K62" s="108"/>
      <c r="L62" s="112" t="e">
        <f>(L59/L60)*F59</f>
        <v>#DIV/0!</v>
      </c>
    </row>
    <row r="63" spans="2:12" s="102" customFormat="1" ht="6" customHeight="1" x14ac:dyDescent="0.2"/>
    <row r="64" spans="2:12" s="102" customFormat="1" ht="10.5" customHeight="1" x14ac:dyDescent="0.2">
      <c r="B64" s="102" t="s">
        <v>182</v>
      </c>
      <c r="E64" s="103" t="s">
        <v>174</v>
      </c>
      <c r="F64" s="104">
        <v>100</v>
      </c>
      <c r="G64" s="104" t="s">
        <v>109</v>
      </c>
      <c r="H64" s="105">
        <f>H49</f>
        <v>0</v>
      </c>
      <c r="J64" s="105">
        <f>J49</f>
        <v>0</v>
      </c>
      <c r="L64" s="105">
        <f>L49</f>
        <v>0</v>
      </c>
    </row>
    <row r="65" spans="1:12" s="102" customFormat="1" ht="10.5" customHeight="1" x14ac:dyDescent="0.2">
      <c r="E65" s="104" t="s">
        <v>160</v>
      </c>
      <c r="H65" s="107">
        <f>H60</f>
        <v>0</v>
      </c>
      <c r="J65" s="107">
        <f>J60</f>
        <v>0</v>
      </c>
      <c r="L65" s="107">
        <f>L60</f>
        <v>0</v>
      </c>
    </row>
    <row r="66" spans="1:12" s="102" customFormat="1" ht="10.5" customHeight="1" x14ac:dyDescent="0.2"/>
    <row r="67" spans="1:12" s="102" customFormat="1" ht="10.5" customHeight="1" x14ac:dyDescent="0.2">
      <c r="B67" s="108"/>
      <c r="C67" s="108"/>
      <c r="D67" s="108"/>
      <c r="E67" s="108"/>
      <c r="F67" s="108"/>
      <c r="G67" s="108"/>
      <c r="H67" s="112" t="e">
        <f>(H64/H65)*F64</f>
        <v>#DIV/0!</v>
      </c>
      <c r="I67" s="108"/>
      <c r="J67" s="112" t="e">
        <f>(J64/J65)*F64</f>
        <v>#DIV/0!</v>
      </c>
      <c r="K67" s="108"/>
      <c r="L67" s="112" t="e">
        <f>(L64/L65)*F64</f>
        <v>#DIV/0!</v>
      </c>
    </row>
    <row r="68" spans="1:12" ht="13.5" customHeight="1" x14ac:dyDescent="0.2">
      <c r="A68" s="7" t="s">
        <v>183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 s="102" customFormat="1" ht="12" customHeight="1" x14ac:dyDescent="0.2">
      <c r="B69" s="102" t="s">
        <v>184</v>
      </c>
      <c r="E69" s="103" t="s">
        <v>185</v>
      </c>
      <c r="F69" s="104"/>
      <c r="G69" s="104" t="s">
        <v>152</v>
      </c>
      <c r="H69" s="105">
        <f>BSงบดุลผลิตกรรม!B36</f>
        <v>0</v>
      </c>
      <c r="J69" s="105">
        <f>BSงบดุลผลิตกรรม!C36</f>
        <v>0</v>
      </c>
      <c r="L69" s="105">
        <f>BSงบดุลผลิตกรรม!D36</f>
        <v>0</v>
      </c>
    </row>
    <row r="70" spans="1:12" s="102" customFormat="1" ht="10.5" customHeight="1" x14ac:dyDescent="0.2">
      <c r="E70" s="104" t="s">
        <v>169</v>
      </c>
      <c r="H70" s="107">
        <f>H45</f>
        <v>0</v>
      </c>
      <c r="J70" s="107">
        <f>J45</f>
        <v>0</v>
      </c>
      <c r="L70" s="107">
        <f>L45</f>
        <v>0</v>
      </c>
    </row>
    <row r="71" spans="1:12" s="102" customFormat="1" ht="10.5" customHeight="1" x14ac:dyDescent="0.2"/>
    <row r="72" spans="1:12" s="102" customFormat="1" ht="10.5" customHeight="1" x14ac:dyDescent="0.2">
      <c r="B72" s="108"/>
      <c r="C72" s="108"/>
      <c r="D72" s="108"/>
      <c r="E72" s="108"/>
      <c r="F72" s="108"/>
      <c r="G72" s="108"/>
      <c r="H72" s="112" t="e">
        <f>H69/H70</f>
        <v>#DIV/0!</v>
      </c>
      <c r="I72" s="108"/>
      <c r="J72" s="112" t="e">
        <f>J69/J70</f>
        <v>#DIV/0!</v>
      </c>
      <c r="K72" s="108"/>
      <c r="L72" s="112" t="e">
        <f>L69/L70</f>
        <v>#DIV/0!</v>
      </c>
    </row>
    <row r="73" spans="1:12" s="102" customFormat="1" ht="6" customHeight="1" x14ac:dyDescent="0.2"/>
    <row r="74" spans="1:12" s="102" customFormat="1" ht="10.5" customHeight="1" x14ac:dyDescent="0.2">
      <c r="B74" s="102" t="s">
        <v>186</v>
      </c>
      <c r="E74" s="103" t="s">
        <v>187</v>
      </c>
      <c r="F74" s="104"/>
      <c r="G74" s="104" t="s">
        <v>152</v>
      </c>
      <c r="H74" s="105">
        <f>H69</f>
        <v>0</v>
      </c>
      <c r="J74" s="105">
        <f>J69</f>
        <v>0</v>
      </c>
      <c r="L74" s="105">
        <f>L69</f>
        <v>0</v>
      </c>
    </row>
    <row r="75" spans="1:12" s="102" customFormat="1" ht="10.5" customHeight="1" x14ac:dyDescent="0.2">
      <c r="E75" s="104" t="s">
        <v>188</v>
      </c>
      <c r="F75" s="104"/>
      <c r="H75" s="107">
        <f>H50</f>
        <v>0</v>
      </c>
      <c r="J75" s="107">
        <f>J50</f>
        <v>0</v>
      </c>
      <c r="L75" s="107">
        <f>L50</f>
        <v>0</v>
      </c>
    </row>
    <row r="76" spans="1:12" s="102" customFormat="1" ht="10.5" customHeight="1" x14ac:dyDescent="0.2"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</row>
    <row r="77" spans="1:12" s="102" customFormat="1" ht="10.5" customHeight="1" x14ac:dyDescent="0.2">
      <c r="B77" s="108"/>
      <c r="C77" s="108"/>
      <c r="D77" s="108"/>
      <c r="E77" s="108"/>
      <c r="F77" s="108"/>
      <c r="G77" s="108"/>
      <c r="H77" s="112" t="e">
        <f>H74/H75</f>
        <v>#DIV/0!</v>
      </c>
      <c r="I77" s="108"/>
      <c r="J77" s="112" t="e">
        <f>J74/J75</f>
        <v>#DIV/0!</v>
      </c>
      <c r="K77" s="108"/>
      <c r="L77" s="112" t="e">
        <f>L74/L75</f>
        <v>#DIV/0!</v>
      </c>
    </row>
    <row r="78" spans="1:12" s="102" customFormat="1" ht="5.25" customHeight="1" x14ac:dyDescent="0.2"/>
    <row r="79" spans="1:12" s="102" customFormat="1" ht="12.75" customHeight="1" x14ac:dyDescent="0.2">
      <c r="B79" s="102" t="s">
        <v>189</v>
      </c>
      <c r="E79" s="128" t="s">
        <v>190</v>
      </c>
      <c r="F79" s="128"/>
      <c r="G79" s="104" t="s">
        <v>152</v>
      </c>
      <c r="H79" s="105">
        <f>PLงบกำไรผลิตกรรม!B19</f>
        <v>0</v>
      </c>
      <c r="J79" s="105">
        <f>PLงบกำไรผลิตกรรม!C19</f>
        <v>0</v>
      </c>
      <c r="L79" s="105">
        <f>PLงบกำไรผลิตกรรม!D19</f>
        <v>0</v>
      </c>
    </row>
    <row r="80" spans="1:12" s="102" customFormat="1" ht="10.5" customHeight="1" x14ac:dyDescent="0.2">
      <c r="E80" s="129" t="s">
        <v>191</v>
      </c>
      <c r="F80" s="129"/>
      <c r="H80" s="107">
        <f>PLงบกำไรผลิตกรรม!B20</f>
        <v>0</v>
      </c>
      <c r="J80" s="107">
        <f>PLงบกำไรผลิตกรรม!C20</f>
        <v>0</v>
      </c>
      <c r="L80" s="107">
        <f>PLงบกำไรผลิตกรรม!D20</f>
        <v>0</v>
      </c>
    </row>
    <row r="81" spans="2:12" s="102" customFormat="1" ht="10.5" customHeight="1" x14ac:dyDescent="0.2"/>
    <row r="82" spans="2:12" s="102" customFormat="1" ht="10.5" customHeight="1" x14ac:dyDescent="0.2">
      <c r="B82" s="108"/>
      <c r="C82" s="108"/>
      <c r="D82" s="108"/>
      <c r="E82" s="108"/>
      <c r="F82" s="108"/>
      <c r="G82" s="108"/>
      <c r="H82" s="112" t="e">
        <f>H79/H80</f>
        <v>#DIV/0!</v>
      </c>
      <c r="I82" s="108"/>
      <c r="J82" s="112" t="e">
        <f>J79/J80</f>
        <v>#DIV/0!</v>
      </c>
      <c r="K82" s="108"/>
      <c r="L82" s="112" t="e">
        <f>L79/L80</f>
        <v>#DIV/0!</v>
      </c>
    </row>
    <row r="83" spans="2:12" s="102" customFormat="1" ht="10.5" customHeight="1" x14ac:dyDescent="0.2"/>
    <row r="84" spans="2:12" s="102" customFormat="1" ht="10.5" customHeight="1" x14ac:dyDescent="0.2"/>
  </sheetData>
  <mergeCells count="3">
    <mergeCell ref="E9:F9"/>
    <mergeCell ref="E79:F79"/>
    <mergeCell ref="E80:F80"/>
  </mergeCells>
  <phoneticPr fontId="6" type="noConversion"/>
  <pageMargins left="0.35433070866141736" right="0" top="0.39370078740157483" bottom="0.19685039370078741" header="0.51181102362204722" footer="0.51181102362204722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>
      <selection activeCell="B1" sqref="B1"/>
    </sheetView>
  </sheetViews>
  <sheetFormatPr defaultRowHeight="23.25" x14ac:dyDescent="0.5"/>
  <cols>
    <col min="1" max="1" width="19.140625" style="10" customWidth="1"/>
    <col min="2" max="4" width="18.7109375" style="10" customWidth="1"/>
    <col min="5" max="5" width="8.5703125" style="10" customWidth="1"/>
    <col min="6" max="6" width="15.85546875" style="10" customWidth="1"/>
    <col min="7" max="16384" width="9.140625" style="10"/>
  </cols>
  <sheetData>
    <row r="1" spans="1:6" s="36" customFormat="1" x14ac:dyDescent="0.5">
      <c r="A1" s="101" t="s">
        <v>145</v>
      </c>
    </row>
    <row r="2" spans="1:6" x14ac:dyDescent="0.5">
      <c r="A2" s="64"/>
    </row>
    <row r="3" spans="1:6" x14ac:dyDescent="0.5">
      <c r="A3" s="65" t="s">
        <v>124</v>
      </c>
      <c r="B3" s="66"/>
      <c r="C3" s="66"/>
      <c r="D3" s="66"/>
      <c r="E3" s="66"/>
      <c r="F3" s="66"/>
    </row>
    <row r="4" spans="1:6" hidden="1" x14ac:dyDescent="0.5">
      <c r="A4" s="37"/>
    </row>
    <row r="5" spans="1:6" hidden="1" x14ac:dyDescent="0.5">
      <c r="A5" s="10" t="s">
        <v>138</v>
      </c>
      <c r="B5" s="67" t="s">
        <v>201</v>
      </c>
    </row>
    <row r="6" spans="1:6" hidden="1" x14ac:dyDescent="0.5">
      <c r="B6" s="68" t="s">
        <v>202</v>
      </c>
    </row>
    <row r="7" spans="1:6" hidden="1" x14ac:dyDescent="0.5">
      <c r="B7" s="68"/>
    </row>
    <row r="8" spans="1:6" hidden="1" x14ac:dyDescent="0.5">
      <c r="A8" s="10" t="s">
        <v>122</v>
      </c>
      <c r="B8" s="69" t="s">
        <v>123</v>
      </c>
    </row>
    <row r="9" spans="1:6" hidden="1" x14ac:dyDescent="0.5">
      <c r="B9" s="51" t="s">
        <v>112</v>
      </c>
    </row>
    <row r="10" spans="1:6" hidden="1" x14ac:dyDescent="0.5"/>
    <row r="11" spans="1:6" s="36" customFormat="1" x14ac:dyDescent="0.5">
      <c r="B11" s="73" t="s">
        <v>30</v>
      </c>
      <c r="C11" s="73" t="s">
        <v>31</v>
      </c>
      <c r="D11" s="73" t="s">
        <v>32</v>
      </c>
    </row>
    <row r="12" spans="1:6" s="36" customFormat="1" hidden="1" x14ac:dyDescent="0.5">
      <c r="A12" s="26" t="s">
        <v>160</v>
      </c>
      <c r="B12" s="74">
        <f>PLงบกำไรผลิตกรรม!B8+PLงบกำไรผลิตกรรม!B18</f>
        <v>0</v>
      </c>
      <c r="C12" s="74">
        <f>PLงบกำไรผลิตกรรม!C8+PLงบกำไรผลิตกรรม!C18</f>
        <v>0</v>
      </c>
      <c r="D12" s="74">
        <f>PLงบกำไรผลิตกรรม!D8+PLงบกำไรผลิตกรรม!D18</f>
        <v>0</v>
      </c>
    </row>
    <row r="13" spans="1:6" s="36" customFormat="1" hidden="1" x14ac:dyDescent="0.5">
      <c r="A13" s="26" t="s">
        <v>110</v>
      </c>
      <c r="B13" s="74">
        <f>PLงบกำไรผลิตกรรม!B38+PLงบกำไรผลิตกรรม!B39+PLงบกำไรผลิตกรรม!B40-PLงบกำไรผลิตกรรม!B41-PLงบกำไรผลิตกรรม!B43+PLงบกำไรผลิตกรรม!B45+PLงบกำไรผลิตกรรม!B47+PLงบกำไรผลิตกรรม!B51-PLงบกำไรผลิตกรรม!B53+PLงบกำไรผลิตกรรม!B55-PLงบกำไรผลิตกรรม!B57</f>
        <v>0</v>
      </c>
      <c r="C13" s="74">
        <f>PLงบกำไรผลิตกรรม!C38+PLงบกำไรผลิตกรรม!C39+PLงบกำไรผลิตกรรม!C40-PLงบกำไรผลิตกรรม!C41-PLงบกำไรผลิตกรรม!C43+PLงบกำไรผลิตกรรม!C45+PLงบกำไรผลิตกรรม!C47+PLงบกำไรผลิตกรรม!C51-PLงบกำไรผลิตกรรม!C53+PLงบกำไรผลิตกรรม!C55-PLงบกำไรผลิตกรรม!C57</f>
        <v>0</v>
      </c>
      <c r="D13" s="74">
        <f>PLงบกำไรผลิตกรรม!D38+PLงบกำไรผลิตกรรม!D39+PLงบกำไรผลิตกรรม!D40-PLงบกำไรผลิตกรรม!D41-PLงบกำไรผลิตกรรม!D43+PLงบกำไรผลิตกรรม!D45+PLงบกำไรผลิตกรรม!D47+PLงบกำไรผลิตกรรม!D51-PLงบกำไรผลิตกรรม!D53+PLงบกำไรผลิตกรรม!D55-PLงบกำไรผลิตกรรม!D57</f>
        <v>0</v>
      </c>
    </row>
    <row r="14" spans="1:6" s="36" customFormat="1" hidden="1" x14ac:dyDescent="0.5">
      <c r="A14" s="26" t="s">
        <v>111</v>
      </c>
      <c r="B14" s="74">
        <f>PLงบกำไรผลิตกรรม!B12+PLงบกำไรผลิตกรรม!B13+PLงบกำไรผลิตกรรม!B14+PLงบกำไรผลิตกรรม!B15+PLงบกำไรผลิตกรรม!B20+PLงบกำไรผลิตกรรม!B46+PLงบกำไรผลิตกรรม!B48+PLงบกำไรผลิตกรรม!B49+PLงบกำไรผลิตกรรม!B22</f>
        <v>0</v>
      </c>
      <c r="C14" s="74">
        <f>PLงบกำไรผลิตกรรม!C12+PLงบกำไรผลิตกรรม!C13+PLงบกำไรผลิตกรรม!C14+PLงบกำไรผลิตกรรม!C15+PLงบกำไรผลิตกรรม!C20+PLงบกำไรผลิตกรรม!C46+PLงบกำไรผลิตกรรม!C48+PLงบกำไรผลิตกรรม!C49+PLงบกำไรผลิตกรรม!C22</f>
        <v>0</v>
      </c>
      <c r="D14" s="74">
        <f>PLงบกำไรผลิตกรรม!D12+PLงบกำไรผลิตกรรม!D13+PLงบกำไรผลิตกรรม!D14+PLงบกำไรผลิตกรรม!D15+PLงบกำไรผลิตกรรม!D20+PLงบกำไรผลิตกรรม!D46+PLงบกำไรผลิตกรรม!D48+PLงบกำไรผลิตกรรม!D49+PLงบกำไรผลิตกรรม!D22</f>
        <v>0</v>
      </c>
    </row>
    <row r="15" spans="1:6" s="36" customFormat="1" hidden="1" x14ac:dyDescent="0.5">
      <c r="A15" s="26" t="s">
        <v>112</v>
      </c>
      <c r="B15" s="75" t="e">
        <f>((B12-B13)/B12)</f>
        <v>#DIV/0!</v>
      </c>
      <c r="C15" s="75" t="e">
        <f>((C12-C13)/C12)</f>
        <v>#DIV/0!</v>
      </c>
      <c r="D15" s="75" t="e">
        <f>((D12-D13)/D12)</f>
        <v>#DIV/0!</v>
      </c>
    </row>
    <row r="16" spans="1:6" s="36" customFormat="1" hidden="1" x14ac:dyDescent="0.5">
      <c r="A16" s="26"/>
      <c r="B16" s="26"/>
      <c r="C16" s="26"/>
      <c r="D16" s="26"/>
    </row>
    <row r="17" spans="1:6" s="37" customFormat="1" x14ac:dyDescent="0.5">
      <c r="A17" s="76" t="s">
        <v>207</v>
      </c>
      <c r="B17" s="77" t="e">
        <f>B14/B15</f>
        <v>#DIV/0!</v>
      </c>
      <c r="C17" s="77" t="e">
        <f>C14/C15</f>
        <v>#DIV/0!</v>
      </c>
      <c r="D17" s="77" t="e">
        <f>D14/D15</f>
        <v>#DIV/0!</v>
      </c>
    </row>
    <row r="18" spans="1:6" s="36" customFormat="1" x14ac:dyDescent="0.5">
      <c r="A18" s="29"/>
      <c r="B18" s="78"/>
      <c r="C18" s="78"/>
      <c r="D18" s="78"/>
    </row>
    <row r="19" spans="1:6" x14ac:dyDescent="0.5">
      <c r="A19" s="65" t="s">
        <v>126</v>
      </c>
      <c r="B19" s="70"/>
      <c r="C19" s="70"/>
      <c r="D19" s="70"/>
      <c r="E19" s="66"/>
      <c r="F19" s="66"/>
    </row>
    <row r="20" spans="1:6" s="36" customFormat="1" x14ac:dyDescent="0.5">
      <c r="A20" s="37"/>
      <c r="B20" s="79" t="s">
        <v>132</v>
      </c>
      <c r="C20" s="78"/>
      <c r="D20" s="79" t="s">
        <v>133</v>
      </c>
    </row>
    <row r="21" spans="1:6" s="36" customFormat="1" x14ac:dyDescent="0.5">
      <c r="A21" s="37"/>
      <c r="B21" s="80" t="s">
        <v>135</v>
      </c>
      <c r="C21" s="78"/>
      <c r="D21" s="80" t="s">
        <v>134</v>
      </c>
    </row>
    <row r="22" spans="1:6" s="36" customFormat="1" x14ac:dyDescent="0.5">
      <c r="A22" s="37"/>
      <c r="B22" s="80"/>
      <c r="C22" s="78"/>
      <c r="D22" s="80"/>
    </row>
    <row r="23" spans="1:6" s="36" customFormat="1" ht="25.5" hidden="1" x14ac:dyDescent="0.65">
      <c r="A23" s="81" t="s">
        <v>127</v>
      </c>
      <c r="B23" s="82" t="s">
        <v>128</v>
      </c>
      <c r="C23" s="83" t="s">
        <v>121</v>
      </c>
      <c r="D23" s="82" t="s">
        <v>128</v>
      </c>
    </row>
    <row r="24" spans="1:6" s="36" customFormat="1" hidden="1" x14ac:dyDescent="0.5">
      <c r="A24" s="29"/>
      <c r="B24" s="80" t="s">
        <v>130</v>
      </c>
      <c r="C24" s="78"/>
      <c r="D24" s="80" t="s">
        <v>130</v>
      </c>
    </row>
    <row r="25" spans="1:6" s="36" customFormat="1" hidden="1" x14ac:dyDescent="0.5">
      <c r="A25" s="29"/>
      <c r="B25" s="80"/>
      <c r="C25" s="78"/>
      <c r="D25" s="78"/>
    </row>
    <row r="26" spans="1:6" s="36" customFormat="1" ht="25.5" hidden="1" x14ac:dyDescent="0.65">
      <c r="A26" s="81" t="s">
        <v>121</v>
      </c>
      <c r="B26" s="84">
        <f>CFงบเงินสดผลิตกรรม!B33</f>
        <v>0</v>
      </c>
      <c r="C26" s="83" t="s">
        <v>121</v>
      </c>
      <c r="D26" s="85">
        <f>B26</f>
        <v>0</v>
      </c>
    </row>
    <row r="27" spans="1:6" s="36" customFormat="1" hidden="1" x14ac:dyDescent="0.5">
      <c r="A27" s="29"/>
      <c r="B27" s="78">
        <f>(B35+B36+B37)/3</f>
        <v>0</v>
      </c>
      <c r="C27" s="78"/>
      <c r="D27" s="78">
        <f>(D35+D36+D37)/3</f>
        <v>0</v>
      </c>
    </row>
    <row r="28" spans="1:6" s="36" customFormat="1" hidden="1" x14ac:dyDescent="0.5">
      <c r="A28" s="29"/>
      <c r="B28" s="78"/>
      <c r="C28" s="78"/>
      <c r="D28" s="78"/>
    </row>
    <row r="29" spans="1:6" s="37" customFormat="1" x14ac:dyDescent="0.5">
      <c r="A29" s="86" t="s">
        <v>121</v>
      </c>
      <c r="B29" s="87" t="e">
        <f>B26/B27</f>
        <v>#DIV/0!</v>
      </c>
      <c r="C29" s="87" t="s">
        <v>136</v>
      </c>
      <c r="D29" s="87" t="e">
        <f>D26/D27</f>
        <v>#DIV/0!</v>
      </c>
      <c r="E29" s="37" t="s">
        <v>129</v>
      </c>
    </row>
    <row r="30" spans="1:6" s="36" customFormat="1" x14ac:dyDescent="0.5">
      <c r="A30" s="81"/>
      <c r="B30" s="78"/>
      <c r="C30" s="78"/>
      <c r="D30" s="78"/>
    </row>
    <row r="31" spans="1:6" x14ac:dyDescent="0.5">
      <c r="A31" s="65" t="s">
        <v>125</v>
      </c>
      <c r="B31" s="66"/>
      <c r="C31" s="66"/>
      <c r="D31" s="66"/>
      <c r="E31" s="66"/>
      <c r="F31" s="66"/>
    </row>
    <row r="32" spans="1:6" s="36" customFormat="1" x14ac:dyDescent="0.5">
      <c r="B32" s="52" t="s">
        <v>118</v>
      </c>
      <c r="C32" s="52" t="s">
        <v>137</v>
      </c>
      <c r="D32" s="52" t="s">
        <v>119</v>
      </c>
    </row>
    <row r="33" spans="1:6" s="36" customFormat="1" x14ac:dyDescent="0.5">
      <c r="A33" s="88"/>
      <c r="B33" s="89" t="s">
        <v>117</v>
      </c>
      <c r="C33" s="88"/>
      <c r="D33" s="88"/>
    </row>
    <row r="34" spans="1:6" s="36" customFormat="1" x14ac:dyDescent="0.5">
      <c r="A34" s="36" t="s">
        <v>113</v>
      </c>
      <c r="B34" s="90">
        <f>-CFงบเงินสดผลิตกรรม!B33</f>
        <v>0</v>
      </c>
      <c r="C34" s="91">
        <v>1</v>
      </c>
      <c r="D34" s="34">
        <f>B34*C34</f>
        <v>0</v>
      </c>
    </row>
    <row r="35" spans="1:6" s="36" customFormat="1" x14ac:dyDescent="0.5">
      <c r="A35" s="36" t="s">
        <v>114</v>
      </c>
      <c r="B35" s="90">
        <f>CFงบเงินสดผลิตกรรม!C34</f>
        <v>0</v>
      </c>
      <c r="C35" s="92">
        <v>0.94299999999999995</v>
      </c>
      <c r="D35" s="34">
        <f>B35*C35</f>
        <v>0</v>
      </c>
    </row>
    <row r="36" spans="1:6" s="36" customFormat="1" x14ac:dyDescent="0.5">
      <c r="A36" s="36" t="s">
        <v>115</v>
      </c>
      <c r="B36" s="90">
        <f>CFงบเงินสดผลิตกรรม!D34</f>
        <v>0</v>
      </c>
      <c r="C36" s="92">
        <v>0.89</v>
      </c>
      <c r="D36" s="34">
        <f>B36*C36</f>
        <v>0</v>
      </c>
    </row>
    <row r="37" spans="1:6" s="36" customFormat="1" x14ac:dyDescent="0.5">
      <c r="A37" s="36" t="s">
        <v>116</v>
      </c>
      <c r="B37" s="90">
        <f>CFงบเงินสดผลิตกรรม!E34</f>
        <v>0</v>
      </c>
      <c r="C37" s="92">
        <v>0.84</v>
      </c>
      <c r="D37" s="93">
        <f>B37*C37</f>
        <v>0</v>
      </c>
    </row>
    <row r="38" spans="1:6" s="36" customFormat="1" x14ac:dyDescent="0.5"/>
    <row r="39" spans="1:6" s="36" customFormat="1" ht="24" thickBot="1" x14ac:dyDescent="0.55000000000000004">
      <c r="A39" s="37" t="s">
        <v>120</v>
      </c>
      <c r="B39" s="37"/>
      <c r="C39" s="37"/>
      <c r="D39" s="94">
        <f>SUM(D34:D38)</f>
        <v>0</v>
      </c>
    </row>
    <row r="40" spans="1:6" s="36" customFormat="1" ht="24" thickTop="1" x14ac:dyDescent="0.5"/>
    <row r="41" spans="1:6" x14ac:dyDescent="0.5">
      <c r="A41" s="65" t="s">
        <v>131</v>
      </c>
      <c r="B41" s="66"/>
      <c r="C41" s="66"/>
      <c r="D41" s="66"/>
      <c r="E41" s="66"/>
      <c r="F41" s="66"/>
    </row>
    <row r="42" spans="1:6" s="36" customFormat="1" x14ac:dyDescent="0.5">
      <c r="B42" s="52" t="s">
        <v>144</v>
      </c>
      <c r="C42" s="52" t="s">
        <v>139</v>
      </c>
      <c r="D42" s="52" t="s">
        <v>140</v>
      </c>
      <c r="E42" s="52" t="s">
        <v>139</v>
      </c>
      <c r="F42" s="52" t="s">
        <v>140</v>
      </c>
    </row>
    <row r="43" spans="1:6" s="36" customFormat="1" x14ac:dyDescent="0.5">
      <c r="A43" s="88"/>
      <c r="B43" s="89"/>
      <c r="C43" s="95">
        <v>0.06</v>
      </c>
      <c r="D43" s="88"/>
      <c r="E43" s="95">
        <v>0.1</v>
      </c>
      <c r="F43" s="88"/>
    </row>
    <row r="44" spans="1:6" s="36" customFormat="1" x14ac:dyDescent="0.5">
      <c r="A44" s="36" t="s">
        <v>114</v>
      </c>
      <c r="B44" s="90">
        <f>B35</f>
        <v>0</v>
      </c>
      <c r="C44" s="96">
        <v>0.94299999999999995</v>
      </c>
      <c r="D44" s="34">
        <f>B44*C44</f>
        <v>0</v>
      </c>
      <c r="E44" s="52">
        <v>0.90900000000000003</v>
      </c>
      <c r="F44" s="90">
        <f>B44*E44</f>
        <v>0</v>
      </c>
    </row>
    <row r="45" spans="1:6" s="36" customFormat="1" x14ac:dyDescent="0.5">
      <c r="A45" s="36" t="s">
        <v>115</v>
      </c>
      <c r="B45" s="90">
        <f>B36</f>
        <v>0</v>
      </c>
      <c r="C45" s="96">
        <v>0.89</v>
      </c>
      <c r="D45" s="34">
        <f>B45*C45</f>
        <v>0</v>
      </c>
      <c r="E45" s="52">
        <v>0.82599999999999996</v>
      </c>
      <c r="F45" s="90">
        <f>B45*E45</f>
        <v>0</v>
      </c>
    </row>
    <row r="46" spans="1:6" s="36" customFormat="1" x14ac:dyDescent="0.5">
      <c r="A46" s="36" t="s">
        <v>116</v>
      </c>
      <c r="B46" s="90">
        <f>B37</f>
        <v>0</v>
      </c>
      <c r="C46" s="96">
        <v>0.84</v>
      </c>
      <c r="D46" s="93">
        <f>B46*C46</f>
        <v>0</v>
      </c>
      <c r="E46" s="52">
        <v>0.751</v>
      </c>
      <c r="F46" s="97">
        <f>B46*E46</f>
        <v>0</v>
      </c>
    </row>
    <row r="47" spans="1:6" s="36" customFormat="1" x14ac:dyDescent="0.5"/>
    <row r="48" spans="1:6" s="36" customFormat="1" ht="24" thickBot="1" x14ac:dyDescent="0.55000000000000004">
      <c r="A48" s="36" t="s">
        <v>120</v>
      </c>
      <c r="D48" s="98">
        <f>SUM(D44:D47)</f>
        <v>0</v>
      </c>
      <c r="E48" s="78"/>
      <c r="F48" s="98">
        <f>SUM(F44:F47)</f>
        <v>0</v>
      </c>
    </row>
    <row r="49" spans="1:6" s="36" customFormat="1" ht="24" thickTop="1" x14ac:dyDescent="0.5"/>
    <row r="50" spans="1:6" s="36" customFormat="1" x14ac:dyDescent="0.5">
      <c r="A50" s="36" t="s">
        <v>141</v>
      </c>
      <c r="C50" s="99">
        <f>E43-C43</f>
        <v>4.0000000000000008E-2</v>
      </c>
    </row>
    <row r="51" spans="1:6" s="36" customFormat="1" x14ac:dyDescent="0.5">
      <c r="A51" s="36" t="s">
        <v>142</v>
      </c>
      <c r="B51" s="90">
        <f>วิเคราะห์!B26</f>
        <v>0</v>
      </c>
      <c r="C51" s="90">
        <f>F48</f>
        <v>0</v>
      </c>
      <c r="D51" s="90">
        <f>B51-C51</f>
        <v>0</v>
      </c>
      <c r="E51" s="36" t="s">
        <v>121</v>
      </c>
      <c r="F51" s="90" t="e">
        <f>(D51*(C50*100))/(D48-F48)</f>
        <v>#DIV/0!</v>
      </c>
    </row>
    <row r="52" spans="1:6" s="36" customFormat="1" x14ac:dyDescent="0.5"/>
    <row r="53" spans="1:6" s="36" customFormat="1" x14ac:dyDescent="0.5">
      <c r="A53" s="37" t="s">
        <v>143</v>
      </c>
      <c r="C53" s="100" t="e">
        <f>10-F51</f>
        <v>#DIV/0!</v>
      </c>
      <c r="D53" s="37" t="s">
        <v>109</v>
      </c>
    </row>
    <row r="55" spans="1:6" x14ac:dyDescent="0.5">
      <c r="C55" s="71"/>
    </row>
    <row r="56" spans="1:6" x14ac:dyDescent="0.5">
      <c r="B56" s="72"/>
      <c r="C56" s="72"/>
      <c r="D56" s="72"/>
      <c r="F56" s="72"/>
    </row>
    <row r="58" spans="1:6" x14ac:dyDescent="0.5">
      <c r="C58" s="72"/>
    </row>
  </sheetData>
  <phoneticPr fontId="6" type="noConversion"/>
  <pageMargins left="0.19685039370078741" right="0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งบ ตท</vt:lpstr>
      <vt:lpstr>PLงบกำไรผลิตกรรม</vt:lpstr>
      <vt:lpstr>CFงบเงินสดผลิตกรรม</vt:lpstr>
      <vt:lpstr>BSงบดุลผลิตกรรม</vt:lpstr>
      <vt:lpstr>Ratio</vt:lpstr>
      <vt:lpstr>วิเคราะห์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PhathamonBoonyarasai</dc:creator>
  <cp:lastModifiedBy>kulachatrakul</cp:lastModifiedBy>
  <cp:lastPrinted>2010-03-04T12:51:40Z</cp:lastPrinted>
  <dcterms:created xsi:type="dcterms:W3CDTF">2008-05-17T15:45:35Z</dcterms:created>
  <dcterms:modified xsi:type="dcterms:W3CDTF">2012-04-19T05:35:45Z</dcterms:modified>
</cp:coreProperties>
</file>